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680" windowWidth="15195" windowHeight="11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'Arkusz1'!$A$1:$M$207</definedName>
  </definedNames>
  <calcPr fullCalcOnLoad="1"/>
</workbook>
</file>

<file path=xl/sharedStrings.xml><?xml version="1.0" encoding="utf-8"?>
<sst xmlns="http://schemas.openxmlformats.org/spreadsheetml/2006/main" count="184" uniqueCount="128">
  <si>
    <t>Nazwa zadania</t>
  </si>
  <si>
    <t>koszt zadania</t>
  </si>
  <si>
    <t>źródła finansowania</t>
  </si>
  <si>
    <t>dz</t>
  </si>
  <si>
    <t>rdz</t>
  </si>
  <si>
    <t>ogółem</t>
  </si>
  <si>
    <t>WODOCIĄGI</t>
  </si>
  <si>
    <t>§</t>
  </si>
  <si>
    <t>Limit nakładów w latach :</t>
  </si>
  <si>
    <t>Planowany</t>
  </si>
  <si>
    <t>Klasyfikacja</t>
  </si>
  <si>
    <t>DROGI</t>
  </si>
  <si>
    <t>OCHRONA ŚRODOWISKA</t>
  </si>
  <si>
    <t>wcześniejsze</t>
  </si>
  <si>
    <t>i lata</t>
  </si>
  <si>
    <t>Poz.</t>
  </si>
  <si>
    <t>Termomodernizacja budynku</t>
  </si>
  <si>
    <t>~ środki GFOŚiGW</t>
  </si>
  <si>
    <t>OŚWIATA I WYCHOWANIE</t>
  </si>
  <si>
    <t>Program ochrony wód Zbiornika Sulejowskiego</t>
  </si>
  <si>
    <t>w Bogusławicach</t>
  </si>
  <si>
    <t>~ kredyt</t>
  </si>
  <si>
    <t>~ Publicznego Gimnazjum w Wolborzu</t>
  </si>
  <si>
    <t>~ kredyt z premią termomodernizacyjną z BGK w</t>
  </si>
  <si>
    <t xml:space="preserve">   BOŚ S.A.</t>
  </si>
  <si>
    <t>~ umorzenie pożyczki Nr 8/OW/P/2006</t>
  </si>
  <si>
    <t xml:space="preserve">   "Wodno-kanalizacyjne uzbrojenie terenów </t>
  </si>
  <si>
    <t xml:space="preserve">   Wolborza, etap IV"</t>
  </si>
  <si>
    <t>Adaptacja budynku na mieszkania socjalne</t>
  </si>
  <si>
    <t>Modernizacja budynku Urzędu Gminy</t>
  </si>
  <si>
    <t>w Wolborzu</t>
  </si>
  <si>
    <t>Remont i modernizacja Gminnego Ośrodka Kultury</t>
  </si>
  <si>
    <t>Opracowanie dokumentacji projektowej</t>
  </si>
  <si>
    <t>Budowa oczyszczalni i kanalizacji</t>
  </si>
  <si>
    <t>Zakup samochodu towarowo-osobowego do 3,5 t</t>
  </si>
  <si>
    <t>~ środki własne GFOŚiGW</t>
  </si>
  <si>
    <t>Budowa sieci wodociągowej w Adamowie</t>
  </si>
  <si>
    <t>~ Szkoły Podstawowej w Wolborzu</t>
  </si>
  <si>
    <t>Rozbudowa sieci wodociągowych (Marianów,Młoszów)</t>
  </si>
  <si>
    <t>Przebudowa drogi gminnej Psary Lechawa-Proszenie</t>
  </si>
  <si>
    <t>Przebudowa drogi gminnej Polichno-Żarnowica</t>
  </si>
  <si>
    <t>ul. Roosevelta 3 - na zakup unitu stomatologicznego</t>
  </si>
  <si>
    <t>dla potrzeb Ośrodka Zdrowia W Wolborzu</t>
  </si>
  <si>
    <t xml:space="preserve"> - budowa kanalizacji sanitarnej południowo-</t>
  </si>
  <si>
    <t>wschodniej części Gminy Wolbórz /udział własny/</t>
  </si>
  <si>
    <t>Zakup gruntu na cele inwestycyjne</t>
  </si>
  <si>
    <t>-</t>
  </si>
  <si>
    <t xml:space="preserve">Dotacja celowa dla Powiatu Piotrkowskiego na </t>
  </si>
  <si>
    <t>~ środki z dotacji rozwojowej /RPO WŁ/</t>
  </si>
  <si>
    <t>a) środki własne-budżet</t>
  </si>
  <si>
    <t>b) środki TFOGR WŁ</t>
  </si>
  <si>
    <t>Urządzenie terenu na Placu Jagiełły w Wolborzu</t>
  </si>
  <si>
    <t xml:space="preserve">Zakup i montaż pieca c.o. w budynku Szkoły </t>
  </si>
  <si>
    <t>Podstawowej w Proszeniu</t>
  </si>
  <si>
    <t>~środki własne - budżet</t>
  </si>
  <si>
    <t>Dotacja celowa dla Gminnego Ośrodka Kultury</t>
  </si>
  <si>
    <t>w Wolborzu na dofinansowanie kosztów zakupu</t>
  </si>
  <si>
    <t xml:space="preserve"> i montażu aparatury nagłaśniającej</t>
  </si>
  <si>
    <t>~ kredyt bankowy komercyjny</t>
  </si>
  <si>
    <t>Opracowanie dokumentacji na uzbrojenie terenów</t>
  </si>
  <si>
    <t>inwestycyjnych w Wolborzu - Gadki</t>
  </si>
  <si>
    <t>Zakrzew, Modrzewek, Krzykowice, Wolbórz)</t>
  </si>
  <si>
    <t xml:space="preserve">Opracowanie dokumentacji technicznej "Budowy </t>
  </si>
  <si>
    <t>drogi gminnej w Bronisławowie"</t>
  </si>
  <si>
    <t xml:space="preserve"> INWESTYCJE KUBATUROWE</t>
  </si>
  <si>
    <t>POZOSTAŁE ZADANIA</t>
  </si>
  <si>
    <t>Plan</t>
  </si>
  <si>
    <t>Wykonanie</t>
  </si>
  <si>
    <t>%</t>
  </si>
  <si>
    <r>
      <t xml:space="preserve">RAZEM WYDATKI MAJĄTKOWE, </t>
    </r>
    <r>
      <rPr>
        <sz val="11"/>
        <rFont val="Arial"/>
        <family val="2"/>
      </rPr>
      <t>w tym:</t>
    </r>
  </si>
  <si>
    <t>do sprawozdania z wykonania</t>
  </si>
  <si>
    <t>budżetu Gminy Wolbórz</t>
  </si>
  <si>
    <t>Modernizacja dróg dojazdowych do pól (Lubiatów</t>
  </si>
  <si>
    <t>~ środki z Fuduszu Dopłat z BGK</t>
  </si>
  <si>
    <t>Zakup i montaż toalety publicznej w Wolborzu</t>
  </si>
  <si>
    <t>Dotacja celowa dla Szpitala Rejonowego w Piotrkowie Tryb.</t>
  </si>
  <si>
    <t>INFORMACJA FINANSOWA Z REALIZACJI WYDATKÓW MAJĄTKOWYCH W 2009 r.</t>
  </si>
  <si>
    <t>jednostka organizacyjna realizująca zadania: URZĄD GMINY WOLBÓRZ</t>
  </si>
  <si>
    <t>Załącznik Nr 10</t>
  </si>
  <si>
    <t>na dzień 31 grudnia 2009r.</t>
  </si>
  <si>
    <t>Budowa sieci wodociągowej Polichno-Żarnowica</t>
  </si>
  <si>
    <t>Budowa sieci wodociagowej i kanalizacyjnej w Wolborzu</t>
  </si>
  <si>
    <t>ul. Polna</t>
  </si>
  <si>
    <t>Budowa sieci wodociągowej w Lubiaszowie Nowym</t>
  </si>
  <si>
    <t xml:space="preserve">Dotacja celowa dla Powiatu Piotrkowskiego na realizację </t>
  </si>
  <si>
    <t>zadania inwestycyjnego "Przebudowa drogi powiatowej</t>
  </si>
  <si>
    <t>Nr 1511 E Baby - Wolbórz - etap I"</t>
  </si>
  <si>
    <t xml:space="preserve">powiatowej Nr 1913 E Wolbórz - Ujazd na odcinku </t>
  </si>
  <si>
    <t>od mostu na rzece Wolbórce do granic Powiatu"</t>
  </si>
  <si>
    <t>Remont drogi powiatowej Nr 1510 E Wolbórz - Żywocin</t>
  </si>
  <si>
    <t xml:space="preserve">na długości 260 mb i budowa chodnika z kostki </t>
  </si>
  <si>
    <t>betonowej o długości 257 mb (realizacja na podstawie</t>
  </si>
  <si>
    <t>porozumienia z Powiatem Piotrkowskim)</t>
  </si>
  <si>
    <t xml:space="preserve">Budowa nawierzchni i chodnika ulicy Grunwaldzkiej </t>
  </si>
  <si>
    <t xml:space="preserve">Opracowanie dokumentacji technicznej "Przebudowa </t>
  </si>
  <si>
    <t>~ udział własny - pożyczka</t>
  </si>
  <si>
    <t>Zakup gruntu pod budowę kompleksu sportowego</t>
  </si>
  <si>
    <t>"Moje boisko Orlik 2012"</t>
  </si>
  <si>
    <t>Zakup sprzętu komputerowego</t>
  </si>
  <si>
    <t>Dotacja celowa dla Powiatu Piotrkowskiego na zakup</t>
  </si>
  <si>
    <t>realizację zadania inwestycyjnego  "Przebudowa drogi</t>
  </si>
  <si>
    <t>~ środki własne - budżet</t>
  </si>
  <si>
    <t>drogi i budowy chodnika ul. Modrzewskiego w Wolborzu"</t>
  </si>
  <si>
    <t>- bloki</t>
  </si>
  <si>
    <t>Dotacja celowa dla Powiatu Piotrkowskiego na "Utworzenie</t>
  </si>
  <si>
    <t>międzygminnego magazynu d.s. zarządzania kryzysowego"</t>
  </si>
  <si>
    <t>sprzętu i aparatury medycznej z przeznaczeniem dla</t>
  </si>
  <si>
    <t>Szpitala Rejonowego w Piotrkowie Tryb.</t>
  </si>
  <si>
    <t>Udział Gminy Wolbórz w projekcie realizowanym przez</t>
  </si>
  <si>
    <t>Województwo Łódzkie "Budowa Zintegrowanego Systemu</t>
  </si>
  <si>
    <t>e-Usług Publicznych Województwa Łódzkiego</t>
  </si>
  <si>
    <t>(Wrota Regionu Łódzkiego)"</t>
  </si>
  <si>
    <t>Dotacje na budowę przydomowych (przyzagrodowych)</t>
  </si>
  <si>
    <t>oczyszczalni ścieków</t>
  </si>
  <si>
    <t>Adaptacja pomieszczeń przeznaczonych na świetlicę</t>
  </si>
  <si>
    <t>środowiskową</t>
  </si>
  <si>
    <t>Rozbudowa istniejących sieci wodociągowych i kanalizacji</t>
  </si>
  <si>
    <t>sanitarnej w miejscowościach: Leonów, Lubiaszów,</t>
  </si>
  <si>
    <t>Swolszewice, Janów</t>
  </si>
  <si>
    <t>Budowa kompleksu sportowego "Moje Boisko Orlik 2012"</t>
  </si>
  <si>
    <t>/udział własny gminy/</t>
  </si>
  <si>
    <t>Utworzenie szkolnego placu zabaw w ramach programu</t>
  </si>
  <si>
    <t>rządowego "Radosna szkoła" /udział wlasny/</t>
  </si>
  <si>
    <t>~ środki Ministerstwa Kultury i Dziedzictwa Narodowego</t>
  </si>
  <si>
    <t>Instalacja systemu monitoringu Placu Jagiełły w Wolborzu</t>
  </si>
  <si>
    <t>~ środki budżetowe</t>
  </si>
  <si>
    <t>24a</t>
  </si>
  <si>
    <t>24b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</si>
</sst>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0"/>
    <numFmt numFmtId="166" formatCode="00000"/>
    <numFmt numFmtId="167" formatCode="#,##0.0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#,##0.000"/>
    <numFmt numFmtId="171" formatCode="#,##0.00_ ;\-#,##0.0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4">
    <font>
      <sz val="10"/>
      <name val="Arial"/>
      <family val="0"/>
    </font>
    <font>
      <sz val="10"/>
      <name val="Arial CE"/>
      <family val="0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b/>
      <u val="singleAccounting"/>
      <sz val="11"/>
      <name val="Arial"/>
      <family val="2"/>
    </font>
    <font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28" fillId="20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2" fillId="0" borderId="0" xfId="51" applyFont="1">
      <alignment/>
      <protection/>
    </xf>
    <xf numFmtId="0" fontId="1" fillId="0" borderId="0" xfId="51">
      <alignment/>
      <protection/>
    </xf>
    <xf numFmtId="0" fontId="2" fillId="0" borderId="0" xfId="51" applyFont="1" applyBorder="1">
      <alignment/>
      <protection/>
    </xf>
    <xf numFmtId="0" fontId="0" fillId="0" borderId="0" xfId="0" applyBorder="1" applyAlignment="1">
      <alignment/>
    </xf>
    <xf numFmtId="0" fontId="2" fillId="0" borderId="0" xfId="51" applyFont="1" applyBorder="1">
      <alignment/>
      <protection/>
    </xf>
    <xf numFmtId="0" fontId="0" fillId="0" borderId="0" xfId="51" applyFont="1">
      <alignment/>
      <protection/>
    </xf>
    <xf numFmtId="0" fontId="4" fillId="0" borderId="0" xfId="51" applyFont="1" applyBorder="1">
      <alignment/>
      <protection/>
    </xf>
    <xf numFmtId="0" fontId="3" fillId="0" borderId="0" xfId="51" applyFont="1" applyAlignment="1">
      <alignment vertical="center"/>
      <protection/>
    </xf>
    <xf numFmtId="0" fontId="3" fillId="0" borderId="0" xfId="51" applyFont="1" applyAlignment="1">
      <alignment vertical="center"/>
      <protection/>
    </xf>
    <xf numFmtId="171" fontId="7" fillId="0" borderId="0" xfId="51" applyNumberFormat="1" applyFont="1" applyAlignment="1">
      <alignment horizontal="right"/>
      <protection/>
    </xf>
    <xf numFmtId="0" fontId="8" fillId="0" borderId="0" xfId="51" applyFon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" fillId="0" borderId="0" xfId="51" applyFont="1" applyAlignment="1">
      <alignment horizontal="left" vertical="center"/>
      <protection/>
    </xf>
    <xf numFmtId="0" fontId="9" fillId="0" borderId="10" xfId="51" applyFont="1" applyBorder="1" applyAlignment="1">
      <alignment horizontal="center" vertical="center"/>
      <protection/>
    </xf>
    <xf numFmtId="0" fontId="10" fillId="0" borderId="10" xfId="51" applyFont="1" applyBorder="1" applyAlignment="1">
      <alignment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9" fillId="0" borderId="12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11" fillId="0" borderId="13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9" fillId="0" borderId="15" xfId="51" applyFont="1" applyBorder="1" applyAlignment="1">
      <alignment horizontal="center" vertical="center"/>
      <protection/>
    </xf>
    <xf numFmtId="0" fontId="9" fillId="0" borderId="16" xfId="51" applyFont="1" applyBorder="1" applyAlignment="1">
      <alignment horizontal="center" vertical="center"/>
      <protection/>
    </xf>
    <xf numFmtId="0" fontId="10" fillId="0" borderId="16" xfId="51" applyFont="1" applyBorder="1" applyAlignment="1">
      <alignment horizontal="center" vertical="center"/>
      <protection/>
    </xf>
    <xf numFmtId="0" fontId="10" fillId="0" borderId="13" xfId="51" applyFont="1" applyBorder="1" applyAlignment="1">
      <alignment horizontal="center" vertical="center"/>
      <protection/>
    </xf>
    <xf numFmtId="0" fontId="10" fillId="0" borderId="15" xfId="51" applyFont="1" applyBorder="1" applyAlignment="1">
      <alignment horizontal="center" vertical="center"/>
      <protection/>
    </xf>
    <xf numFmtId="0" fontId="10" fillId="0" borderId="17" xfId="51" applyFont="1" applyBorder="1" applyAlignment="1">
      <alignment horizontal="center" vertical="center"/>
      <protection/>
    </xf>
    <xf numFmtId="0" fontId="10" fillId="0" borderId="0" xfId="51" applyFont="1" applyBorder="1" applyAlignment="1">
      <alignment horizontal="center" vertical="center"/>
      <protection/>
    </xf>
    <xf numFmtId="0" fontId="12" fillId="0" borderId="13" xfId="51" applyFont="1" applyBorder="1" applyAlignment="1">
      <alignment horizontal="center" vertical="center"/>
      <protection/>
    </xf>
    <xf numFmtId="0" fontId="10" fillId="0" borderId="13" xfId="51" applyFont="1" applyBorder="1" applyAlignment="1">
      <alignment vertical="center"/>
      <protection/>
    </xf>
    <xf numFmtId="0" fontId="10" fillId="0" borderId="0" xfId="51" applyFont="1" applyAlignment="1">
      <alignment vertical="center"/>
      <protection/>
    </xf>
    <xf numFmtId="43" fontId="12" fillId="0" borderId="13" xfId="42" applyNumberFormat="1" applyFont="1" applyBorder="1" applyAlignment="1">
      <alignment vertical="center"/>
    </xf>
    <xf numFmtId="43" fontId="12" fillId="0" borderId="0" xfId="42" applyNumberFormat="1" applyFont="1" applyAlignment="1">
      <alignment vertical="center"/>
    </xf>
    <xf numFmtId="165" fontId="9" fillId="0" borderId="13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3" fontId="11" fillId="0" borderId="13" xfId="42" applyNumberFormat="1" applyFont="1" applyBorder="1" applyAlignment="1">
      <alignment vertical="center"/>
    </xf>
    <xf numFmtId="43" fontId="13" fillId="0" borderId="13" xfId="42" applyNumberFormat="1" applyFont="1" applyBorder="1" applyAlignment="1">
      <alignment vertical="center"/>
    </xf>
    <xf numFmtId="43" fontId="14" fillId="0" borderId="13" xfId="42" applyNumberFormat="1" applyFont="1" applyBorder="1" applyAlignment="1">
      <alignment horizontal="center" vertical="center"/>
    </xf>
    <xf numFmtId="43" fontId="14" fillId="0" borderId="13" xfId="42" applyNumberFormat="1" applyFont="1" applyBorder="1" applyAlignment="1">
      <alignment vertical="center"/>
    </xf>
    <xf numFmtId="43" fontId="10" fillId="0" borderId="15" xfId="42" applyNumberFormat="1" applyFont="1" applyBorder="1" applyAlignment="1">
      <alignment vertical="center"/>
    </xf>
    <xf numFmtId="43" fontId="10" fillId="0" borderId="13" xfId="42" applyNumberFormat="1" applyFont="1" applyBorder="1" applyAlignment="1">
      <alignment vertical="center"/>
    </xf>
    <xf numFmtId="43" fontId="10" fillId="0" borderId="0" xfId="42" applyNumberFormat="1" applyFont="1" applyAlignment="1">
      <alignment vertical="center"/>
    </xf>
    <xf numFmtId="43" fontId="10" fillId="0" borderId="13" xfId="42" applyNumberFormat="1" applyFont="1" applyBorder="1" applyAlignment="1">
      <alignment horizontal="center" vertical="center"/>
    </xf>
    <xf numFmtId="43" fontId="10" fillId="0" borderId="0" xfId="42" applyNumberFormat="1" applyFont="1" applyBorder="1" applyAlignment="1">
      <alignment vertical="center"/>
    </xf>
    <xf numFmtId="43" fontId="9" fillId="0" borderId="13" xfId="42" applyNumberFormat="1" applyFont="1" applyBorder="1" applyAlignment="1">
      <alignment vertical="center"/>
    </xf>
    <xf numFmtId="43" fontId="14" fillId="0" borderId="15" xfId="42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3" fontId="15" fillId="0" borderId="13" xfId="42" applyNumberFormat="1" applyFont="1" applyFill="1" applyBorder="1" applyAlignment="1">
      <alignment vertical="center"/>
    </xf>
    <xf numFmtId="43" fontId="14" fillId="0" borderId="0" xfId="42" applyNumberFormat="1" applyFont="1" applyFill="1" applyAlignment="1">
      <alignment vertical="center"/>
    </xf>
    <xf numFmtId="43" fontId="14" fillId="0" borderId="13" xfId="42" applyNumberFormat="1" applyFont="1" applyFill="1" applyBorder="1" applyAlignment="1">
      <alignment vertical="center"/>
    </xf>
    <xf numFmtId="43" fontId="14" fillId="0" borderId="15" xfId="42" applyNumberFormat="1" applyFont="1" applyFill="1" applyBorder="1" applyAlignment="1">
      <alignment vertical="center"/>
    </xf>
    <xf numFmtId="168" fontId="14" fillId="0" borderId="15" xfId="42" applyNumberFormat="1" applyFont="1" applyFill="1" applyBorder="1" applyAlignment="1">
      <alignment horizontal="center" vertical="center"/>
    </xf>
    <xf numFmtId="43" fontId="10" fillId="0" borderId="13" xfId="42" applyNumberFormat="1" applyFont="1" applyFill="1" applyBorder="1" applyAlignment="1">
      <alignment vertical="center"/>
    </xf>
    <xf numFmtId="43" fontId="10" fillId="0" borderId="0" xfId="42" applyNumberFormat="1" applyFont="1" applyFill="1" applyAlignment="1">
      <alignment vertical="center"/>
    </xf>
    <xf numFmtId="43" fontId="10" fillId="0" borderId="15" xfId="42" applyNumberFormat="1" applyFont="1" applyFill="1" applyBorder="1" applyAlignment="1">
      <alignment vertical="center"/>
    </xf>
    <xf numFmtId="168" fontId="10" fillId="0" borderId="15" xfId="42" applyNumberFormat="1" applyFont="1" applyFill="1" applyBorder="1" applyAlignment="1">
      <alignment vertical="center"/>
    </xf>
    <xf numFmtId="43" fontId="10" fillId="0" borderId="0" xfId="42" applyNumberFormat="1" applyFont="1" applyFill="1" applyBorder="1" applyAlignment="1">
      <alignment vertical="center"/>
    </xf>
    <xf numFmtId="43" fontId="9" fillId="0" borderId="13" xfId="42" applyNumberFormat="1" applyFont="1" applyFill="1" applyBorder="1" applyAlignment="1">
      <alignment vertical="center"/>
    </xf>
    <xf numFmtId="0" fontId="10" fillId="0" borderId="16" xfId="51" applyFont="1" applyBorder="1" applyAlignment="1">
      <alignment vertical="center"/>
      <protection/>
    </xf>
    <xf numFmtId="165" fontId="9" fillId="0" borderId="16" xfId="51" applyNumberFormat="1" applyFont="1" applyBorder="1" applyAlignment="1">
      <alignment horizontal="center" vertical="center"/>
      <protection/>
    </xf>
    <xf numFmtId="166" fontId="10" fillId="0" borderId="16" xfId="51" applyNumberFormat="1" applyFont="1" applyBorder="1" applyAlignment="1">
      <alignment horizontal="center" vertical="center"/>
      <protection/>
    </xf>
    <xf numFmtId="0" fontId="10" fillId="0" borderId="14" xfId="51" applyNumberFormat="1" applyFont="1" applyBorder="1" applyAlignment="1">
      <alignment horizontal="center" vertical="center"/>
      <protection/>
    </xf>
    <xf numFmtId="43" fontId="9" fillId="0" borderId="16" xfId="42" applyNumberFormat="1" applyFont="1" applyFill="1" applyBorder="1" applyAlignment="1">
      <alignment vertical="center"/>
    </xf>
    <xf numFmtId="43" fontId="10" fillId="0" borderId="14" xfId="42" applyNumberFormat="1" applyFont="1" applyFill="1" applyBorder="1" applyAlignment="1">
      <alignment vertical="center"/>
    </xf>
    <xf numFmtId="43" fontId="10" fillId="0" borderId="16" xfId="42" applyNumberFormat="1" applyFont="1" applyFill="1" applyBorder="1" applyAlignment="1">
      <alignment vertical="center"/>
    </xf>
    <xf numFmtId="168" fontId="10" fillId="0" borderId="16" xfId="42" applyNumberFormat="1" applyFont="1" applyFill="1" applyBorder="1" applyAlignment="1">
      <alignment vertical="center"/>
    </xf>
    <xf numFmtId="43" fontId="10" fillId="0" borderId="14" xfId="42" applyNumberFormat="1" applyFont="1" applyBorder="1" applyAlignment="1">
      <alignment vertical="center"/>
    </xf>
    <xf numFmtId="43" fontId="10" fillId="0" borderId="16" xfId="42" applyNumberFormat="1" applyFont="1" applyBorder="1" applyAlignment="1">
      <alignment vertical="center"/>
    </xf>
    <xf numFmtId="165" fontId="9" fillId="0" borderId="13" xfId="51" applyNumberFormat="1" applyFont="1" applyBorder="1" applyAlignment="1">
      <alignment horizontal="center" vertical="center"/>
      <protection/>
    </xf>
    <xf numFmtId="166" fontId="10" fillId="0" borderId="13" xfId="51" applyNumberFormat="1" applyFont="1" applyBorder="1" applyAlignment="1">
      <alignment horizontal="center" vertical="center"/>
      <protection/>
    </xf>
    <xf numFmtId="0" fontId="10" fillId="0" borderId="0" xfId="51" applyNumberFormat="1" applyFont="1" applyBorder="1" applyAlignment="1">
      <alignment horizontal="center" vertical="center"/>
      <protection/>
    </xf>
    <xf numFmtId="168" fontId="10" fillId="0" borderId="13" xfId="42" applyNumberFormat="1" applyFont="1" applyBorder="1" applyAlignment="1">
      <alignment vertical="center"/>
    </xf>
    <xf numFmtId="43" fontId="10" fillId="0" borderId="17" xfId="42" applyNumberFormat="1" applyFont="1" applyBorder="1" applyAlignment="1">
      <alignment vertical="center"/>
    </xf>
    <xf numFmtId="168" fontId="10" fillId="0" borderId="17" xfId="42" applyNumberFormat="1" applyFont="1" applyBorder="1" applyAlignment="1">
      <alignment vertical="center"/>
    </xf>
    <xf numFmtId="166" fontId="10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3" fontId="9" fillId="0" borderId="13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0" fontId="9" fillId="0" borderId="13" xfId="51" applyFont="1" applyBorder="1" applyAlignment="1">
      <alignment vertical="center"/>
      <protection/>
    </xf>
    <xf numFmtId="0" fontId="10" fillId="0" borderId="17" xfId="51" applyFont="1" applyBorder="1" applyAlignment="1">
      <alignment vertical="center"/>
      <protection/>
    </xf>
    <xf numFmtId="43" fontId="15" fillId="0" borderId="13" xfId="42" applyNumberFormat="1" applyFont="1" applyBorder="1" applyAlignment="1">
      <alignment vertical="center"/>
    </xf>
    <xf numFmtId="43" fontId="14" fillId="0" borderId="0" xfId="42" applyNumberFormat="1" applyFont="1" applyBorder="1" applyAlignment="1">
      <alignment vertical="center"/>
    </xf>
    <xf numFmtId="168" fontId="14" fillId="0" borderId="13" xfId="42" applyNumberFormat="1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43" fontId="14" fillId="0" borderId="17" xfId="42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43" fontId="10" fillId="0" borderId="13" xfId="0" applyNumberFormat="1" applyFont="1" applyBorder="1" applyAlignment="1">
      <alignment vertical="center"/>
    </xf>
    <xf numFmtId="0" fontId="10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3" fontId="10" fillId="0" borderId="13" xfId="0" applyNumberFormat="1" applyFont="1" applyBorder="1" applyAlignment="1">
      <alignment horizontal="center"/>
    </xf>
    <xf numFmtId="43" fontId="9" fillId="0" borderId="13" xfId="0" applyNumberFormat="1" applyFont="1" applyBorder="1" applyAlignment="1">
      <alignment horizontal="center"/>
    </xf>
    <xf numFmtId="43" fontId="10" fillId="0" borderId="13" xfId="42" applyNumberFormat="1" applyFont="1" applyBorder="1" applyAlignment="1" applyProtection="1">
      <alignment horizontal="center" vertical="center"/>
      <protection locked="0"/>
    </xf>
    <xf numFmtId="43" fontId="10" fillId="0" borderId="17" xfId="42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17" xfId="51" applyFont="1" applyBorder="1" applyAlignment="1">
      <alignment horizontal="center" vertical="center"/>
      <protection/>
    </xf>
    <xf numFmtId="0" fontId="10" fillId="0" borderId="13" xfId="0" applyFont="1" applyBorder="1" applyAlignment="1">
      <alignment vertical="center"/>
    </xf>
    <xf numFmtId="43" fontId="15" fillId="0" borderId="13" xfId="42" applyNumberFormat="1" applyFont="1" applyBorder="1" applyAlignment="1">
      <alignment horizontal="center" vertical="center"/>
    </xf>
    <xf numFmtId="43" fontId="13" fillId="0" borderId="13" xfId="42" applyNumberFormat="1" applyFont="1" applyBorder="1" applyAlignment="1">
      <alignment horizontal="center" vertical="center"/>
    </xf>
    <xf numFmtId="43" fontId="9" fillId="0" borderId="13" xfId="42" applyNumberFormat="1" applyFont="1" applyBorder="1" applyAlignment="1">
      <alignment horizontal="center" vertical="center"/>
    </xf>
    <xf numFmtId="43" fontId="10" fillId="0" borderId="0" xfId="42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  <protection/>
    </xf>
    <xf numFmtId="0" fontId="9" fillId="0" borderId="0" xfId="51" applyNumberFormat="1" applyFont="1" applyBorder="1" applyAlignment="1">
      <alignment horizontal="center" vertical="center"/>
      <protection/>
    </xf>
    <xf numFmtId="43" fontId="12" fillId="0" borderId="13" xfId="42" applyNumberFormat="1" applyFont="1" applyBorder="1" applyAlignment="1">
      <alignment horizontal="center" vertical="center"/>
    </xf>
    <xf numFmtId="164" fontId="10" fillId="0" borderId="0" xfId="42" applyNumberFormat="1" applyFont="1" applyBorder="1" applyAlignment="1">
      <alignment/>
    </xf>
    <xf numFmtId="43" fontId="9" fillId="0" borderId="0" xfId="42" applyNumberFormat="1" applyFont="1" applyBorder="1" applyAlignment="1">
      <alignment vertical="center"/>
    </xf>
    <xf numFmtId="0" fontId="10" fillId="0" borderId="0" xfId="51" applyFont="1" applyBorder="1" applyAlignment="1">
      <alignment vertical="center"/>
      <protection/>
    </xf>
    <xf numFmtId="0" fontId="16" fillId="0" borderId="0" xfId="51" applyFont="1" applyBorder="1" applyAlignment="1">
      <alignment horizontal="center" vertical="center"/>
      <protection/>
    </xf>
    <xf numFmtId="0" fontId="16" fillId="0" borderId="13" xfId="51" applyFont="1" applyBorder="1" applyAlignment="1">
      <alignment horizontal="center" vertical="center"/>
      <protection/>
    </xf>
    <xf numFmtId="43" fontId="16" fillId="0" borderId="0" xfId="42" applyNumberFormat="1" applyFont="1" applyBorder="1" applyAlignment="1">
      <alignment vertical="center"/>
    </xf>
    <xf numFmtId="43" fontId="16" fillId="0" borderId="13" xfId="42" applyNumberFormat="1" applyFont="1" applyBorder="1" applyAlignment="1">
      <alignment vertical="center"/>
    </xf>
    <xf numFmtId="0" fontId="10" fillId="0" borderId="13" xfId="0" applyFont="1" applyBorder="1" applyAlignment="1">
      <alignment horizontal="center"/>
    </xf>
    <xf numFmtId="43" fontId="14" fillId="0" borderId="13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3" fontId="10" fillId="0" borderId="16" xfId="0" applyNumberFormat="1" applyFont="1" applyBorder="1" applyAlignment="1">
      <alignment horizontal="center"/>
    </xf>
    <xf numFmtId="43" fontId="10" fillId="0" borderId="16" xfId="42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51" applyFont="1" applyBorder="1" applyAlignment="1">
      <alignment horizontal="center" vertical="center"/>
      <protection/>
    </xf>
    <xf numFmtId="165" fontId="10" fillId="0" borderId="13" xfId="51" applyNumberFormat="1" applyFont="1" applyBorder="1" applyAlignment="1">
      <alignment horizontal="center" vertical="center"/>
      <protection/>
    </xf>
    <xf numFmtId="0" fontId="10" fillId="0" borderId="13" xfId="51" applyNumberFormat="1" applyFont="1" applyBorder="1" applyAlignment="1">
      <alignment horizontal="center" vertical="center"/>
      <protection/>
    </xf>
    <xf numFmtId="168" fontId="13" fillId="0" borderId="13" xfId="42" applyNumberFormat="1" applyFont="1" applyBorder="1" applyAlignment="1">
      <alignment vertical="center"/>
    </xf>
    <xf numFmtId="0" fontId="10" fillId="0" borderId="13" xfId="51" applyFont="1" applyBorder="1" applyAlignment="1">
      <alignment horizontal="left" vertical="center"/>
      <protection/>
    </xf>
    <xf numFmtId="43" fontId="12" fillId="0" borderId="0" xfId="42" applyNumberFormat="1" applyFont="1" applyBorder="1" applyAlignment="1">
      <alignment horizontal="center" vertical="center"/>
    </xf>
    <xf numFmtId="43" fontId="12" fillId="0" borderId="17" xfId="42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164" fontId="9" fillId="0" borderId="0" xfId="42" applyNumberFormat="1" applyFont="1" applyBorder="1" applyAlignment="1">
      <alignment vertical="center"/>
    </xf>
    <xf numFmtId="164" fontId="10" fillId="0" borderId="0" xfId="42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6" fontId="9" fillId="0" borderId="0" xfId="0" applyNumberFormat="1" applyFont="1" applyBorder="1" applyAlignment="1">
      <alignment horizontal="left"/>
    </xf>
    <xf numFmtId="43" fontId="15" fillId="0" borderId="0" xfId="42" applyNumberFormat="1" applyFont="1" applyBorder="1" applyAlignment="1">
      <alignment vertical="center"/>
    </xf>
    <xf numFmtId="43" fontId="13" fillId="0" borderId="17" xfId="42" applyNumberFormat="1" applyFont="1" applyBorder="1" applyAlignment="1">
      <alignment vertical="center"/>
    </xf>
    <xf numFmtId="0" fontId="10" fillId="0" borderId="14" xfId="51" applyFont="1" applyBorder="1" applyAlignment="1">
      <alignment horizontal="center" vertical="center"/>
      <protection/>
    </xf>
    <xf numFmtId="43" fontId="10" fillId="0" borderId="18" xfId="42" applyNumberFormat="1" applyFont="1" applyBorder="1" applyAlignment="1">
      <alignment vertical="center"/>
    </xf>
    <xf numFmtId="43" fontId="10" fillId="0" borderId="10" xfId="42" applyNumberFormat="1" applyFont="1" applyBorder="1" applyAlignment="1">
      <alignment vertical="center"/>
    </xf>
    <xf numFmtId="0" fontId="12" fillId="0" borderId="15" xfId="51" applyFont="1" applyBorder="1" applyAlignment="1">
      <alignment horizontal="center" vertical="center"/>
      <protection/>
    </xf>
    <xf numFmtId="0" fontId="12" fillId="0" borderId="17" xfId="51" applyFont="1" applyBorder="1" applyAlignment="1">
      <alignment vertical="center"/>
      <protection/>
    </xf>
    <xf numFmtId="0" fontId="12" fillId="0" borderId="13" xfId="51" applyFont="1" applyBorder="1" applyAlignment="1">
      <alignment vertical="center"/>
      <protection/>
    </xf>
    <xf numFmtId="43" fontId="9" fillId="0" borderId="0" xfId="42" applyNumberFormat="1" applyFont="1" applyAlignment="1">
      <alignment vertical="center"/>
    </xf>
    <xf numFmtId="43" fontId="10" fillId="0" borderId="0" xfId="51" applyNumberFormat="1" applyFont="1" applyAlignment="1">
      <alignment vertical="center"/>
      <protection/>
    </xf>
    <xf numFmtId="43" fontId="10" fillId="0" borderId="13" xfId="51" applyNumberFormat="1" applyFont="1" applyBorder="1" applyAlignment="1">
      <alignment vertical="center"/>
      <protection/>
    </xf>
    <xf numFmtId="43" fontId="14" fillId="0" borderId="0" xfId="51" applyNumberFormat="1" applyFont="1" applyAlignment="1">
      <alignment vertical="center"/>
      <protection/>
    </xf>
    <xf numFmtId="43" fontId="14" fillId="0" borderId="13" xfId="51" applyNumberFormat="1" applyFont="1" applyBorder="1" applyAlignment="1">
      <alignment vertical="center"/>
      <protection/>
    </xf>
    <xf numFmtId="43" fontId="10" fillId="0" borderId="0" xfId="51" applyNumberFormat="1" applyFont="1" applyBorder="1" applyAlignment="1">
      <alignment horizontal="center" vertical="center"/>
      <protection/>
    </xf>
    <xf numFmtId="43" fontId="10" fillId="0" borderId="13" xfId="42" applyNumberFormat="1" applyFont="1" applyBorder="1" applyAlignment="1">
      <alignment horizontal="right" vertical="center"/>
    </xf>
    <xf numFmtId="43" fontId="9" fillId="0" borderId="0" xfId="51" applyNumberFormat="1" applyFont="1" applyBorder="1" applyAlignment="1">
      <alignment horizontal="center" vertical="center"/>
      <protection/>
    </xf>
    <xf numFmtId="43" fontId="10" fillId="0" borderId="17" xfId="42" applyNumberFormat="1" applyFont="1" applyBorder="1" applyAlignment="1">
      <alignment horizontal="right" vertical="center"/>
    </xf>
    <xf numFmtId="43" fontId="9" fillId="0" borderId="17" xfId="42" applyNumberFormat="1" applyFont="1" applyBorder="1" applyAlignment="1">
      <alignment vertical="center"/>
    </xf>
    <xf numFmtId="43" fontId="16" fillId="0" borderId="17" xfId="42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3" fontId="9" fillId="0" borderId="0" xfId="42" applyNumberFormat="1" applyFont="1" applyBorder="1" applyAlignment="1">
      <alignment horizontal="center" vertical="center"/>
    </xf>
    <xf numFmtId="43" fontId="9" fillId="0" borderId="17" xfId="51" applyNumberFormat="1" applyFont="1" applyBorder="1" applyAlignment="1">
      <alignment horizontal="center" vertical="center"/>
      <protection/>
    </xf>
    <xf numFmtId="168" fontId="10" fillId="0" borderId="13" xfId="42" applyNumberFormat="1" applyFont="1" applyBorder="1" applyAlignment="1">
      <alignment horizontal="right" vertical="center"/>
    </xf>
    <xf numFmtId="43" fontId="9" fillId="0" borderId="13" xfId="51" applyNumberFormat="1" applyFont="1" applyBorder="1" applyAlignment="1">
      <alignment horizontal="center" vertical="center"/>
      <protection/>
    </xf>
    <xf numFmtId="43" fontId="10" fillId="0" borderId="17" xfId="42" applyNumberFormat="1" applyFont="1" applyBorder="1" applyAlignment="1" applyProtection="1">
      <alignment horizontal="center" vertical="center"/>
      <protection locked="0"/>
    </xf>
    <xf numFmtId="43" fontId="9" fillId="0" borderId="0" xfId="0" applyNumberFormat="1" applyFont="1" applyBorder="1" applyAlignment="1">
      <alignment horizontal="center"/>
    </xf>
    <xf numFmtId="0" fontId="9" fillId="0" borderId="13" xfId="51" applyFont="1" applyBorder="1" applyAlignment="1">
      <alignment horizontal="left" vertical="center"/>
      <protection/>
    </xf>
    <xf numFmtId="0" fontId="9" fillId="0" borderId="0" xfId="51" applyFont="1" applyBorder="1" applyAlignment="1">
      <alignment horizontal="left" vertical="center"/>
      <protection/>
    </xf>
    <xf numFmtId="43" fontId="9" fillId="0" borderId="15" xfId="42" applyNumberFormat="1" applyFont="1" applyBorder="1" applyAlignment="1">
      <alignment vertical="center"/>
    </xf>
    <xf numFmtId="164" fontId="10" fillId="0" borderId="13" xfId="42" applyNumberFormat="1" applyFont="1" applyBorder="1" applyAlignment="1">
      <alignment vertical="center"/>
    </xf>
    <xf numFmtId="164" fontId="9" fillId="0" borderId="13" xfId="42" applyNumberFormat="1" applyFont="1" applyBorder="1" applyAlignment="1">
      <alignment vertical="center"/>
    </xf>
    <xf numFmtId="0" fontId="10" fillId="0" borderId="19" xfId="51" applyFont="1" applyBorder="1" applyAlignment="1">
      <alignment vertical="center"/>
      <protection/>
    </xf>
    <xf numFmtId="0" fontId="9" fillId="0" borderId="19" xfId="51" applyFont="1" applyBorder="1" applyAlignment="1">
      <alignment vertical="center"/>
      <protection/>
    </xf>
    <xf numFmtId="168" fontId="9" fillId="0" borderId="13" xfId="42" applyNumberFormat="1" applyFont="1" applyBorder="1" applyAlignment="1">
      <alignment horizontal="center" vertical="center"/>
    </xf>
    <xf numFmtId="168" fontId="15" fillId="0" borderId="13" xfId="42" applyNumberFormat="1" applyFont="1" applyBorder="1" applyAlignment="1">
      <alignment horizontal="center" vertical="center"/>
    </xf>
    <xf numFmtId="168" fontId="12" fillId="0" borderId="13" xfId="42" applyNumberFormat="1" applyFont="1" applyBorder="1" applyAlignment="1">
      <alignment vertical="center"/>
    </xf>
    <xf numFmtId="168" fontId="10" fillId="0" borderId="13" xfId="42" applyNumberFormat="1" applyFont="1" applyFill="1" applyBorder="1" applyAlignment="1">
      <alignment horizontal="center" vertical="center"/>
    </xf>
    <xf numFmtId="0" fontId="3" fillId="0" borderId="0" xfId="51" applyFont="1" applyAlignment="1">
      <alignment horizontal="center" vertical="center"/>
      <protection/>
    </xf>
    <xf numFmtId="43" fontId="14" fillId="0" borderId="0" xfId="42" applyNumberFormat="1" applyFont="1" applyAlignment="1">
      <alignment vertical="center"/>
    </xf>
    <xf numFmtId="43" fontId="10" fillId="0" borderId="15" xfId="42" applyNumberFormat="1" applyFont="1" applyBorder="1" applyAlignment="1">
      <alignment horizontal="center" vertical="center"/>
    </xf>
    <xf numFmtId="168" fontId="10" fillId="0" borderId="15" xfId="42" applyNumberFormat="1" applyFont="1" applyFill="1" applyBorder="1" applyAlignment="1">
      <alignment horizontal="center" vertical="center"/>
    </xf>
    <xf numFmtId="168" fontId="14" fillId="0" borderId="16" xfId="42" applyNumberFormat="1" applyFont="1" applyBorder="1" applyAlignment="1">
      <alignment vertical="center"/>
    </xf>
    <xf numFmtId="168" fontId="14" fillId="0" borderId="0" xfId="42" applyNumberFormat="1" applyFont="1" applyBorder="1" applyAlignment="1">
      <alignment vertical="center"/>
    </xf>
    <xf numFmtId="165" fontId="9" fillId="0" borderId="0" xfId="51" applyNumberFormat="1" applyFont="1" applyBorder="1" applyAlignment="1">
      <alignment horizontal="center" vertical="center"/>
      <protection/>
    </xf>
    <xf numFmtId="166" fontId="10" fillId="0" borderId="0" xfId="51" applyNumberFormat="1" applyFont="1" applyBorder="1" applyAlignment="1">
      <alignment horizontal="center" vertical="center"/>
      <protection/>
    </xf>
    <xf numFmtId="0" fontId="10" fillId="0" borderId="20" xfId="51" applyNumberFormat="1" applyFont="1" applyBorder="1" applyAlignment="1">
      <alignment horizontal="center" vertical="center"/>
      <protection/>
    </xf>
    <xf numFmtId="0" fontId="10" fillId="0" borderId="10" xfId="51" applyFont="1" applyBorder="1" applyAlignment="1">
      <alignment horizontal="center" vertical="center"/>
      <protection/>
    </xf>
    <xf numFmtId="165" fontId="9" fillId="0" borderId="10" xfId="51" applyNumberFormat="1" applyFont="1" applyBorder="1" applyAlignment="1">
      <alignment horizontal="center" vertical="center"/>
      <protection/>
    </xf>
    <xf numFmtId="0" fontId="10" fillId="0" borderId="10" xfId="51" applyNumberFormat="1" applyFont="1" applyBorder="1" applyAlignment="1">
      <alignment horizontal="center" vertical="center"/>
      <protection/>
    </xf>
    <xf numFmtId="166" fontId="10" fillId="0" borderId="17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165" fontId="9" fillId="0" borderId="15" xfId="0" applyNumberFormat="1" applyFont="1" applyBorder="1" applyAlignment="1">
      <alignment horizontal="center" vertical="center"/>
    </xf>
    <xf numFmtId="43" fontId="9" fillId="0" borderId="13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168" fontId="13" fillId="0" borderId="0" xfId="42" applyNumberFormat="1" applyFont="1" applyBorder="1" applyAlignment="1">
      <alignment vertical="center"/>
    </xf>
    <xf numFmtId="0" fontId="10" fillId="0" borderId="18" xfId="51" applyFont="1" applyBorder="1" applyAlignment="1">
      <alignment vertical="center"/>
      <protection/>
    </xf>
    <xf numFmtId="165" fontId="10" fillId="0" borderId="0" xfId="51" applyNumberFormat="1" applyFont="1" applyBorder="1" applyAlignment="1">
      <alignment horizontal="center" vertical="center"/>
      <protection/>
    </xf>
    <xf numFmtId="43" fontId="10" fillId="0" borderId="13" xfId="42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43" fontId="10" fillId="0" borderId="0" xfId="0" applyNumberFormat="1" applyFont="1" applyBorder="1" applyAlignment="1">
      <alignment horizontal="center" vertical="center"/>
    </xf>
    <xf numFmtId="43" fontId="10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3" fontId="9" fillId="0" borderId="0" xfId="0" applyNumberFormat="1" applyFont="1" applyBorder="1" applyAlignment="1">
      <alignment horizontal="center" vertical="center"/>
    </xf>
    <xf numFmtId="49" fontId="10" fillId="0" borderId="13" xfId="51" applyNumberFormat="1" applyFont="1" applyBorder="1" applyAlignment="1">
      <alignment vertical="center"/>
      <protection/>
    </xf>
    <xf numFmtId="43" fontId="10" fillId="0" borderId="13" xfId="42" applyFont="1" applyBorder="1" applyAlignment="1">
      <alignment horizontal="center" vertical="center"/>
    </xf>
    <xf numFmtId="0" fontId="9" fillId="0" borderId="13" xfId="51" applyFont="1" applyBorder="1" applyAlignment="1">
      <alignment horizontal="left" vertical="center" indent="5"/>
      <protection/>
    </xf>
    <xf numFmtId="43" fontId="2" fillId="0" borderId="0" xfId="51" applyNumberFormat="1" applyFont="1">
      <alignment/>
      <protection/>
    </xf>
    <xf numFmtId="43" fontId="0" fillId="0" borderId="0" xfId="0" applyNumberFormat="1" applyAlignment="1">
      <alignment/>
    </xf>
    <xf numFmtId="166" fontId="10" fillId="0" borderId="21" xfId="51" applyNumberFormat="1" applyFont="1" applyBorder="1" applyAlignment="1">
      <alignment horizontal="center" vertical="center"/>
      <protection/>
    </xf>
    <xf numFmtId="0" fontId="10" fillId="0" borderId="21" xfId="51" applyNumberFormat="1" applyFont="1" applyBorder="1" applyAlignment="1">
      <alignment horizontal="center" vertical="center"/>
      <protection/>
    </xf>
    <xf numFmtId="43" fontId="13" fillId="0" borderId="0" xfId="42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51" applyFont="1" applyBorder="1" applyAlignment="1">
      <alignment horizontal="center" vertical="center"/>
      <protection/>
    </xf>
    <xf numFmtId="0" fontId="10" fillId="0" borderId="22" xfId="51" applyFont="1" applyBorder="1" applyAlignment="1">
      <alignment vertical="center"/>
      <protection/>
    </xf>
    <xf numFmtId="165" fontId="10" fillId="0" borderId="21" xfId="51" applyNumberFormat="1" applyFont="1" applyBorder="1" applyAlignment="1">
      <alignment horizontal="center" vertical="center"/>
      <protection/>
    </xf>
    <xf numFmtId="43" fontId="9" fillId="0" borderId="21" xfId="42" applyNumberFormat="1" applyFont="1" applyBorder="1" applyAlignment="1">
      <alignment vertical="center"/>
    </xf>
    <xf numFmtId="43" fontId="10" fillId="0" borderId="21" xfId="42" applyNumberFormat="1" applyFont="1" applyBorder="1" applyAlignment="1">
      <alignment vertical="center"/>
    </xf>
    <xf numFmtId="168" fontId="13" fillId="0" borderId="21" xfId="42" applyNumberFormat="1" applyFont="1" applyBorder="1" applyAlignment="1">
      <alignment vertical="center"/>
    </xf>
    <xf numFmtId="43" fontId="10" fillId="0" borderId="23" xfId="42" applyNumberFormat="1" applyFont="1" applyBorder="1" applyAlignment="1">
      <alignment vertical="center"/>
    </xf>
    <xf numFmtId="165" fontId="9" fillId="0" borderId="16" xfId="0" applyNumberFormat="1" applyFont="1" applyBorder="1" applyAlignment="1">
      <alignment horizontal="center" vertical="center"/>
    </xf>
    <xf numFmtId="166" fontId="10" fillId="0" borderId="16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43" fontId="10" fillId="0" borderId="14" xfId="0" applyNumberFormat="1" applyFont="1" applyBorder="1" applyAlignment="1">
      <alignment vertical="center"/>
    </xf>
    <xf numFmtId="43" fontId="10" fillId="0" borderId="16" xfId="42" applyNumberFormat="1" applyFont="1" applyBorder="1" applyAlignment="1">
      <alignment horizontal="center" vertical="center"/>
    </xf>
    <xf numFmtId="168" fontId="10" fillId="0" borderId="16" xfId="42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3" fontId="10" fillId="0" borderId="18" xfId="0" applyNumberFormat="1" applyFont="1" applyBorder="1" applyAlignment="1">
      <alignment horizontal="center" vertical="center"/>
    </xf>
    <xf numFmtId="43" fontId="10" fillId="0" borderId="16" xfId="0" applyNumberFormat="1" applyFont="1" applyBorder="1" applyAlignment="1">
      <alignment horizontal="center" vertical="center"/>
    </xf>
    <xf numFmtId="43" fontId="10" fillId="0" borderId="18" xfId="42" applyNumberFormat="1" applyFont="1" applyBorder="1" applyAlignment="1" applyProtection="1">
      <alignment horizontal="center" vertical="center"/>
      <protection locked="0"/>
    </xf>
    <xf numFmtId="43" fontId="10" fillId="0" borderId="18" xfId="42" applyNumberFormat="1" applyFont="1" applyBorder="1" applyAlignment="1">
      <alignment horizontal="center" vertical="center"/>
    </xf>
    <xf numFmtId="43" fontId="10" fillId="0" borderId="14" xfId="42" applyNumberFormat="1" applyFont="1" applyBorder="1" applyAlignment="1">
      <alignment horizontal="center" vertical="center"/>
    </xf>
    <xf numFmtId="0" fontId="9" fillId="0" borderId="10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16" xfId="51" applyFont="1" applyBorder="1" applyAlignment="1">
      <alignment horizontal="center" vertical="center"/>
      <protection/>
    </xf>
    <xf numFmtId="0" fontId="9" fillId="0" borderId="24" xfId="51" applyFont="1" applyBorder="1" applyAlignment="1">
      <alignment horizontal="center" vertical="center"/>
      <protection/>
    </xf>
    <xf numFmtId="0" fontId="9" fillId="0" borderId="25" xfId="51" applyFont="1" applyBorder="1" applyAlignment="1">
      <alignment horizontal="center" vertical="center"/>
      <protection/>
    </xf>
    <xf numFmtId="0" fontId="9" fillId="0" borderId="12" xfId="51" applyFont="1" applyBorder="1" applyAlignment="1">
      <alignment horizontal="center" vertical="center"/>
      <protection/>
    </xf>
    <xf numFmtId="43" fontId="0" fillId="0" borderId="0" xfId="0" applyNumberFormat="1" applyAlignment="1">
      <alignment horizontal="center"/>
    </xf>
    <xf numFmtId="171" fontId="7" fillId="0" borderId="0" xfId="51" applyNumberFormat="1" applyFont="1" applyFill="1" applyAlignment="1">
      <alignment horizontal="right"/>
      <protection/>
    </xf>
    <xf numFmtId="0" fontId="9" fillId="0" borderId="26" xfId="51" applyFont="1" applyBorder="1" applyAlignment="1">
      <alignment horizontal="center"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9" fillId="0" borderId="27" xfId="5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9" fillId="0" borderId="20" xfId="51" applyFont="1" applyBorder="1" applyAlignment="1">
      <alignment horizontal="center" vertical="center"/>
      <protection/>
    </xf>
    <xf numFmtId="171" fontId="6" fillId="0" borderId="0" xfId="51" applyNumberFormat="1" applyFont="1" applyFill="1" applyAlignment="1">
      <alignment horizontal="right"/>
      <protection/>
    </xf>
    <xf numFmtId="0" fontId="3" fillId="0" borderId="0" xfId="51" applyFont="1" applyAlignment="1">
      <alignment horizontal="center" vertical="center"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Alignment="1">
      <alignment horizontal="lef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7"/>
  <sheetViews>
    <sheetView tabSelected="1" view="pageBreakPreview" zoomScaleSheetLayoutView="100" zoomScalePageLayoutView="0" workbookViewId="0" topLeftCell="A178">
      <selection activeCell="G19" sqref="G19"/>
    </sheetView>
  </sheetViews>
  <sheetFormatPr defaultColWidth="9.140625" defaultRowHeight="12.75"/>
  <cols>
    <col min="1" max="1" width="4.140625" style="0" customWidth="1"/>
    <col min="2" max="2" width="56.28125" style="0" customWidth="1"/>
    <col min="3" max="3" width="6.8515625" style="0" customWidth="1"/>
    <col min="4" max="4" width="8.28125" style="0" customWidth="1"/>
    <col min="5" max="5" width="5.421875" style="0" customWidth="1"/>
    <col min="6" max="6" width="18.00390625" style="0" customWidth="1"/>
    <col min="7" max="7" width="16.7109375" style="0" customWidth="1"/>
    <col min="8" max="8" width="18.140625" style="0" customWidth="1"/>
    <col min="9" max="9" width="17.421875" style="0" customWidth="1"/>
    <col min="10" max="10" width="10.00390625" style="0" customWidth="1"/>
    <col min="11" max="12" width="18.140625" style="0" bestFit="1" customWidth="1"/>
    <col min="13" max="13" width="16.8515625" style="0" bestFit="1" customWidth="1"/>
  </cols>
  <sheetData>
    <row r="1" spans="1:14" ht="16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4"/>
    </row>
    <row r="2" spans="1:14" ht="16.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 t="s">
        <v>78</v>
      </c>
      <c r="M2" s="8"/>
      <c r="N2" s="4"/>
    </row>
    <row r="3" spans="1:14" ht="16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249" t="s">
        <v>70</v>
      </c>
      <c r="M3" s="249"/>
      <c r="N3" s="4"/>
    </row>
    <row r="4" spans="1:14" ht="16.5">
      <c r="A4" s="247" t="s">
        <v>76</v>
      </c>
      <c r="B4" s="247"/>
      <c r="C4" s="247"/>
      <c r="D4" s="247"/>
      <c r="E4" s="247"/>
      <c r="F4" s="247"/>
      <c r="G4" s="177"/>
      <c r="H4" s="8"/>
      <c r="I4" s="8"/>
      <c r="J4" s="8"/>
      <c r="K4" s="8"/>
      <c r="L4" s="249" t="s">
        <v>71</v>
      </c>
      <c r="M4" s="249"/>
      <c r="N4" s="4"/>
    </row>
    <row r="5" spans="1:14" ht="16.5">
      <c r="A5" s="247" t="s">
        <v>77</v>
      </c>
      <c r="B5" s="247"/>
      <c r="C5" s="247"/>
      <c r="D5" s="247"/>
      <c r="E5" s="247"/>
      <c r="F5" s="247"/>
      <c r="G5" s="8"/>
      <c r="H5" s="8"/>
      <c r="I5" s="8"/>
      <c r="J5" s="8"/>
      <c r="K5" s="8"/>
      <c r="L5" s="249" t="s">
        <v>79</v>
      </c>
      <c r="M5" s="249"/>
      <c r="N5" s="4"/>
    </row>
    <row r="6" spans="1:14" ht="16.5">
      <c r="A6" s="248"/>
      <c r="B6" s="248"/>
      <c r="C6" s="248"/>
      <c r="D6" s="248"/>
      <c r="E6" s="248"/>
      <c r="F6" s="248"/>
      <c r="G6" s="248"/>
      <c r="H6" s="248"/>
      <c r="I6" s="13"/>
      <c r="J6" s="13"/>
      <c r="K6" s="9"/>
      <c r="L6" s="9"/>
      <c r="M6" s="9"/>
      <c r="N6" s="4"/>
    </row>
    <row r="7" spans="1:14" ht="15" customHeight="1">
      <c r="A7" s="232" t="s">
        <v>15</v>
      </c>
      <c r="B7" s="15"/>
      <c r="C7" s="240" t="s">
        <v>10</v>
      </c>
      <c r="D7" s="241"/>
      <c r="E7" s="242"/>
      <c r="F7" s="16" t="s">
        <v>9</v>
      </c>
      <c r="G7" s="235" t="s">
        <v>8</v>
      </c>
      <c r="H7" s="236"/>
      <c r="I7" s="236"/>
      <c r="J7" s="236"/>
      <c r="K7" s="236"/>
      <c r="L7" s="236"/>
      <c r="M7" s="17"/>
      <c r="N7" s="4"/>
    </row>
    <row r="8" spans="1:14" ht="15" customHeight="1">
      <c r="A8" s="233"/>
      <c r="B8" s="19" t="s">
        <v>0</v>
      </c>
      <c r="C8" s="243"/>
      <c r="D8" s="244"/>
      <c r="E8" s="245"/>
      <c r="F8" s="21" t="s">
        <v>1</v>
      </c>
      <c r="G8" s="18">
        <v>2008</v>
      </c>
      <c r="H8" s="235">
        <v>2009</v>
      </c>
      <c r="I8" s="236"/>
      <c r="J8" s="237"/>
      <c r="K8" s="232">
        <v>2010</v>
      </c>
      <c r="L8" s="232">
        <v>2011</v>
      </c>
      <c r="M8" s="232">
        <v>2012</v>
      </c>
      <c r="N8" s="4"/>
    </row>
    <row r="9" spans="1:14" ht="15" customHeight="1">
      <c r="A9" s="233"/>
      <c r="B9" s="18" t="s">
        <v>2</v>
      </c>
      <c r="C9" s="232" t="s">
        <v>3</v>
      </c>
      <c r="D9" s="232" t="s">
        <v>4</v>
      </c>
      <c r="E9" s="232" t="s">
        <v>7</v>
      </c>
      <c r="F9" s="21" t="s">
        <v>5</v>
      </c>
      <c r="G9" s="18" t="s">
        <v>14</v>
      </c>
      <c r="H9" s="232" t="s">
        <v>66</v>
      </c>
      <c r="I9" s="232" t="s">
        <v>67</v>
      </c>
      <c r="J9" s="232" t="s">
        <v>68</v>
      </c>
      <c r="K9" s="233"/>
      <c r="L9" s="233"/>
      <c r="M9" s="233"/>
      <c r="N9" s="4"/>
    </row>
    <row r="10" spans="1:14" ht="15" customHeight="1">
      <c r="A10" s="234"/>
      <c r="B10" s="23"/>
      <c r="C10" s="234"/>
      <c r="D10" s="234"/>
      <c r="E10" s="234"/>
      <c r="F10" s="20"/>
      <c r="G10" s="23" t="s">
        <v>13</v>
      </c>
      <c r="H10" s="234"/>
      <c r="I10" s="234"/>
      <c r="J10" s="234"/>
      <c r="K10" s="234"/>
      <c r="L10" s="234"/>
      <c r="M10" s="234"/>
      <c r="N10" s="4"/>
    </row>
    <row r="11" spans="1:14" ht="7.5" customHeight="1">
      <c r="A11" s="25"/>
      <c r="B11" s="14"/>
      <c r="C11" s="26"/>
      <c r="D11" s="27"/>
      <c r="E11" s="25"/>
      <c r="F11" s="14"/>
      <c r="G11" s="28"/>
      <c r="H11" s="18"/>
      <c r="I11" s="18"/>
      <c r="J11" s="18"/>
      <c r="K11" s="18"/>
      <c r="L11" s="25"/>
      <c r="M11" s="25"/>
      <c r="N11" s="4"/>
    </row>
    <row r="12" spans="1:14" ht="15" customHeight="1">
      <c r="A12" s="25"/>
      <c r="B12" s="29" t="s">
        <v>6</v>
      </c>
      <c r="C12" s="30"/>
      <c r="D12" s="30"/>
      <c r="E12" s="31"/>
      <c r="F12" s="32"/>
      <c r="G12" s="33"/>
      <c r="H12" s="32">
        <f>SUM(H14+H19+H21+H27+H31+H35+H38)</f>
        <v>324908</v>
      </c>
      <c r="I12" s="32">
        <f>SUM(I14+I19+I21+I27+I31+I35+I38)</f>
        <v>322307.1</v>
      </c>
      <c r="J12" s="175">
        <f>SUM(I12/H12*100)</f>
        <v>99.1994964728477</v>
      </c>
      <c r="K12" s="32"/>
      <c r="L12" s="32"/>
      <c r="M12" s="32"/>
      <c r="N12" s="4"/>
    </row>
    <row r="13" spans="1:14" ht="7.5" customHeight="1">
      <c r="A13" s="25"/>
      <c r="B13" s="29"/>
      <c r="C13" s="30"/>
      <c r="D13" s="30"/>
      <c r="E13" s="31"/>
      <c r="F13" s="32"/>
      <c r="G13" s="33"/>
      <c r="H13" s="32"/>
      <c r="I13" s="32"/>
      <c r="J13" s="32"/>
      <c r="K13" s="32"/>
      <c r="L13" s="32"/>
      <c r="M13" s="32"/>
      <c r="N13" s="4"/>
    </row>
    <row r="14" spans="1:14" ht="15" customHeight="1">
      <c r="A14" s="25">
        <v>1</v>
      </c>
      <c r="B14" s="30" t="s">
        <v>38</v>
      </c>
      <c r="C14" s="34"/>
      <c r="D14" s="35"/>
      <c r="E14" s="36"/>
      <c r="F14" s="82">
        <f>SUM(G14+H14)</f>
        <v>141079</v>
      </c>
      <c r="G14" s="178">
        <f>SUM(G15:G16)</f>
        <v>23967</v>
      </c>
      <c r="H14" s="40">
        <v>117112</v>
      </c>
      <c r="I14" s="39">
        <f>SUM(I16)</f>
        <v>117040</v>
      </c>
      <c r="J14" s="84">
        <f>SUM(I14/H14*100)</f>
        <v>99.93852039073707</v>
      </c>
      <c r="K14" s="40"/>
      <c r="L14" s="41"/>
      <c r="M14" s="41"/>
      <c r="N14" s="4"/>
    </row>
    <row r="15" spans="1:14" ht="15" customHeight="1">
      <c r="A15" s="25"/>
      <c r="B15" s="30" t="s">
        <v>17</v>
      </c>
      <c r="C15" s="34">
        <v>900</v>
      </c>
      <c r="D15" s="35">
        <v>90011</v>
      </c>
      <c r="E15" s="36">
        <v>6110</v>
      </c>
      <c r="F15" s="42">
        <f>SUM(G15)</f>
        <v>20978</v>
      </c>
      <c r="G15" s="43">
        <v>20978</v>
      </c>
      <c r="H15" s="44" t="s">
        <v>46</v>
      </c>
      <c r="I15" s="44">
        <v>0</v>
      </c>
      <c r="J15" s="73"/>
      <c r="K15" s="40"/>
      <c r="L15" s="45"/>
      <c r="M15" s="42"/>
      <c r="N15" s="4"/>
    </row>
    <row r="16" spans="1:14" ht="15" customHeight="1">
      <c r="A16" s="25"/>
      <c r="B16" s="30" t="s">
        <v>101</v>
      </c>
      <c r="C16" s="34">
        <v>10</v>
      </c>
      <c r="D16" s="35">
        <v>1010</v>
      </c>
      <c r="E16" s="36">
        <v>6050</v>
      </c>
      <c r="F16" s="42">
        <f>SUM(G16+H16)</f>
        <v>120101</v>
      </c>
      <c r="G16" s="41">
        <v>2989</v>
      </c>
      <c r="H16" s="42">
        <v>117112</v>
      </c>
      <c r="I16" s="41">
        <v>117040</v>
      </c>
      <c r="J16" s="73"/>
      <c r="K16" s="41"/>
      <c r="L16" s="45"/>
      <c r="M16" s="42"/>
      <c r="N16" s="4"/>
    </row>
    <row r="17" spans="1:14" ht="7.5" customHeight="1">
      <c r="A17" s="25"/>
      <c r="B17" s="30"/>
      <c r="C17" s="34"/>
      <c r="D17" s="35"/>
      <c r="E17" s="36"/>
      <c r="F17" s="42"/>
      <c r="G17" s="45"/>
      <c r="H17" s="42"/>
      <c r="I17" s="41"/>
      <c r="J17" s="41"/>
      <c r="K17" s="41"/>
      <c r="L17" s="45"/>
      <c r="M17" s="42"/>
      <c r="N17" s="4"/>
    </row>
    <row r="18" spans="1:14" ht="15" customHeight="1">
      <c r="A18" s="25">
        <v>2</v>
      </c>
      <c r="B18" s="30" t="s">
        <v>36</v>
      </c>
      <c r="C18" s="34"/>
      <c r="D18" s="35"/>
      <c r="E18" s="36"/>
      <c r="F18" s="46"/>
      <c r="G18" s="45"/>
      <c r="H18" s="42"/>
      <c r="I18" s="47"/>
      <c r="J18" s="41"/>
      <c r="K18" s="41"/>
      <c r="L18" s="45"/>
      <c r="M18" s="42"/>
      <c r="N18" s="4"/>
    </row>
    <row r="19" spans="1:14" ht="15" customHeight="1">
      <c r="A19" s="25"/>
      <c r="B19" s="30" t="s">
        <v>17</v>
      </c>
      <c r="C19" s="34">
        <v>900</v>
      </c>
      <c r="D19" s="35">
        <v>90011</v>
      </c>
      <c r="E19" s="36">
        <v>6110</v>
      </c>
      <c r="F19" s="46">
        <f>SUM(G19+H19)</f>
        <v>18000</v>
      </c>
      <c r="G19" s="45"/>
      <c r="H19" s="42">
        <v>18000</v>
      </c>
      <c r="I19" s="179">
        <v>17032.88</v>
      </c>
      <c r="J19" s="73">
        <f>SUM(I19/H19*100)</f>
        <v>94.62711111111112</v>
      </c>
      <c r="K19" s="41"/>
      <c r="L19" s="45"/>
      <c r="M19" s="42"/>
      <c r="N19" s="4"/>
    </row>
    <row r="20" spans="1:14" ht="7.5" customHeight="1">
      <c r="A20" s="25"/>
      <c r="B20" s="30"/>
      <c r="C20" s="34"/>
      <c r="D20" s="35"/>
      <c r="E20" s="48"/>
      <c r="F20" s="46"/>
      <c r="G20" s="43"/>
      <c r="H20" s="42"/>
      <c r="I20" s="41"/>
      <c r="J20" s="41"/>
      <c r="K20" s="41"/>
      <c r="L20" s="43"/>
      <c r="M20" s="42"/>
      <c r="N20" s="4"/>
    </row>
    <row r="21" spans="1:14" ht="15" customHeight="1">
      <c r="A21" s="25">
        <v>3</v>
      </c>
      <c r="B21" s="30" t="s">
        <v>80</v>
      </c>
      <c r="C21" s="34">
        <v>10</v>
      </c>
      <c r="D21" s="35">
        <v>1010</v>
      </c>
      <c r="E21" s="48">
        <v>6050</v>
      </c>
      <c r="F21" s="49">
        <v>881362.92</v>
      </c>
      <c r="G21" s="50">
        <v>3500</v>
      </c>
      <c r="H21" s="51">
        <v>17000</v>
      </c>
      <c r="I21" s="52">
        <f>SUM(I22)</f>
        <v>17000</v>
      </c>
      <c r="J21" s="53">
        <f>I21/H21*100</f>
        <v>100</v>
      </c>
      <c r="K21" s="52">
        <v>860862.92</v>
      </c>
      <c r="L21" s="43"/>
      <c r="M21" s="42"/>
      <c r="N21" s="4"/>
    </row>
    <row r="22" spans="1:14" ht="15" customHeight="1">
      <c r="A22" s="25"/>
      <c r="B22" s="30" t="s">
        <v>101</v>
      </c>
      <c r="C22" s="34"/>
      <c r="D22" s="35"/>
      <c r="E22" s="48"/>
      <c r="F22" s="54">
        <v>528550.92</v>
      </c>
      <c r="G22" s="55">
        <v>3500</v>
      </c>
      <c r="H22" s="54">
        <v>17000</v>
      </c>
      <c r="I22" s="56">
        <v>17000</v>
      </c>
      <c r="J22" s="57"/>
      <c r="K22" s="56">
        <v>508050.92</v>
      </c>
      <c r="L22" s="43"/>
      <c r="M22" s="42"/>
      <c r="N22" s="4"/>
    </row>
    <row r="23" spans="1:14" ht="15" customHeight="1">
      <c r="A23" s="25"/>
      <c r="B23" s="30" t="s">
        <v>58</v>
      </c>
      <c r="C23" s="34"/>
      <c r="D23" s="35"/>
      <c r="E23" s="48"/>
      <c r="F23" s="54">
        <v>352812</v>
      </c>
      <c r="G23" s="56"/>
      <c r="H23" s="54"/>
      <c r="I23" s="56"/>
      <c r="J23" s="57"/>
      <c r="K23" s="56">
        <v>352812</v>
      </c>
      <c r="L23" s="45"/>
      <c r="M23" s="42"/>
      <c r="N23" s="4"/>
    </row>
    <row r="24" spans="1:14" ht="7.5" customHeight="1">
      <c r="A24" s="25"/>
      <c r="B24" s="30"/>
      <c r="C24" s="34"/>
      <c r="D24" s="35"/>
      <c r="E24" s="48"/>
      <c r="F24" s="54"/>
      <c r="G24" s="58"/>
      <c r="H24" s="54"/>
      <c r="I24" s="56"/>
      <c r="J24" s="57"/>
      <c r="K24" s="56"/>
      <c r="L24" s="45"/>
      <c r="M24" s="42"/>
      <c r="N24" s="4"/>
    </row>
    <row r="25" spans="1:14" ht="15" customHeight="1">
      <c r="A25" s="25">
        <v>4</v>
      </c>
      <c r="B25" s="30" t="s">
        <v>116</v>
      </c>
      <c r="C25" s="34"/>
      <c r="D25" s="35"/>
      <c r="E25" s="48"/>
      <c r="F25" s="54"/>
      <c r="G25" s="58"/>
      <c r="H25" s="54"/>
      <c r="I25" s="56"/>
      <c r="J25" s="57"/>
      <c r="K25" s="56"/>
      <c r="L25" s="45"/>
      <c r="M25" s="42"/>
      <c r="N25" s="4"/>
    </row>
    <row r="26" spans="1:14" ht="15" customHeight="1">
      <c r="A26" s="25"/>
      <c r="B26" s="30" t="s">
        <v>117</v>
      </c>
      <c r="C26" s="34"/>
      <c r="D26" s="35"/>
      <c r="E26" s="48"/>
      <c r="F26" s="54"/>
      <c r="G26" s="58"/>
      <c r="H26" s="54"/>
      <c r="I26" s="56"/>
      <c r="J26" s="57"/>
      <c r="K26" s="56"/>
      <c r="L26" s="45"/>
      <c r="M26" s="42"/>
      <c r="N26" s="4"/>
    </row>
    <row r="27" spans="1:14" ht="15" customHeight="1">
      <c r="A27" s="25"/>
      <c r="B27" s="30" t="s">
        <v>118</v>
      </c>
      <c r="C27" s="34">
        <v>900</v>
      </c>
      <c r="D27" s="35">
        <v>90011</v>
      </c>
      <c r="E27" s="36">
        <v>6110</v>
      </c>
      <c r="F27" s="59">
        <f>SUM(G27:H27)</f>
        <v>27221</v>
      </c>
      <c r="G27" s="58">
        <v>9821</v>
      </c>
      <c r="H27" s="54">
        <v>17400</v>
      </c>
      <c r="I27" s="56">
        <v>17525.36</v>
      </c>
      <c r="J27" s="180">
        <f>I27/H27*100</f>
        <v>100.72045977011494</v>
      </c>
      <c r="K27" s="56"/>
      <c r="L27" s="45"/>
      <c r="M27" s="42"/>
      <c r="N27" s="4"/>
    </row>
    <row r="28" spans="1:14" ht="15" customHeight="1">
      <c r="A28" s="25"/>
      <c r="B28" s="30" t="s">
        <v>17</v>
      </c>
      <c r="C28" s="34"/>
      <c r="D28" s="35"/>
      <c r="E28" s="48"/>
      <c r="F28" s="54"/>
      <c r="G28" s="58"/>
      <c r="H28" s="54"/>
      <c r="I28" s="56"/>
      <c r="J28" s="57"/>
      <c r="K28" s="56"/>
      <c r="L28" s="45"/>
      <c r="M28" s="42"/>
      <c r="N28" s="4"/>
    </row>
    <row r="29" spans="1:14" ht="7.5" customHeight="1">
      <c r="A29" s="25"/>
      <c r="B29" s="30"/>
      <c r="C29" s="34"/>
      <c r="D29" s="35"/>
      <c r="E29" s="48"/>
      <c r="F29" s="54"/>
      <c r="G29" s="58"/>
      <c r="H29" s="54"/>
      <c r="I29" s="56"/>
      <c r="J29" s="57"/>
      <c r="K29" s="56"/>
      <c r="L29" s="45"/>
      <c r="M29" s="42"/>
      <c r="N29" s="4"/>
    </row>
    <row r="30" spans="1:14" ht="15" customHeight="1">
      <c r="A30" s="25">
        <v>5</v>
      </c>
      <c r="B30" s="30" t="s">
        <v>59</v>
      </c>
      <c r="C30" s="34"/>
      <c r="D30" s="35"/>
      <c r="E30" s="48"/>
      <c r="F30" s="54"/>
      <c r="G30" s="58"/>
      <c r="H30" s="54"/>
      <c r="I30" s="56"/>
      <c r="J30" s="57"/>
      <c r="K30" s="56"/>
      <c r="L30" s="45"/>
      <c r="M30" s="42"/>
      <c r="N30" s="4"/>
    </row>
    <row r="31" spans="1:14" ht="15" customHeight="1">
      <c r="A31" s="25"/>
      <c r="B31" s="30" t="s">
        <v>60</v>
      </c>
      <c r="C31" s="34">
        <v>900</v>
      </c>
      <c r="D31" s="35">
        <v>90011</v>
      </c>
      <c r="E31" s="48">
        <v>6110</v>
      </c>
      <c r="F31" s="59">
        <v>36600</v>
      </c>
      <c r="G31" s="58"/>
      <c r="H31" s="54">
        <v>36600</v>
      </c>
      <c r="I31" s="56">
        <v>36624.3</v>
      </c>
      <c r="J31" s="180">
        <f>I31/H31*100</f>
        <v>100.06639344262295</v>
      </c>
      <c r="K31" s="56"/>
      <c r="L31" s="45"/>
      <c r="M31" s="42"/>
      <c r="N31" s="4"/>
    </row>
    <row r="32" spans="1:14" ht="15" customHeight="1">
      <c r="A32" s="25"/>
      <c r="B32" s="30" t="s">
        <v>17</v>
      </c>
      <c r="C32" s="34"/>
      <c r="D32" s="35"/>
      <c r="E32" s="48"/>
      <c r="F32" s="54"/>
      <c r="G32" s="58"/>
      <c r="H32" s="54"/>
      <c r="I32" s="56"/>
      <c r="J32" s="57"/>
      <c r="K32" s="56"/>
      <c r="L32" s="45"/>
      <c r="M32" s="42"/>
      <c r="N32" s="4"/>
    </row>
    <row r="33" spans="1:14" ht="9" customHeight="1">
      <c r="A33" s="25"/>
      <c r="B33" s="30"/>
      <c r="C33" s="34"/>
      <c r="D33" s="35"/>
      <c r="E33" s="48"/>
      <c r="F33" s="54"/>
      <c r="G33" s="58"/>
      <c r="H33" s="54"/>
      <c r="I33" s="56"/>
      <c r="J33" s="57"/>
      <c r="K33" s="56"/>
      <c r="L33" s="45"/>
      <c r="M33" s="42"/>
      <c r="N33" s="4"/>
    </row>
    <row r="34" spans="1:14" ht="15" customHeight="1">
      <c r="A34" s="25">
        <v>6</v>
      </c>
      <c r="B34" s="30" t="s">
        <v>81</v>
      </c>
      <c r="C34" s="34"/>
      <c r="D34" s="35"/>
      <c r="E34" s="48"/>
      <c r="F34" s="54"/>
      <c r="G34" s="58"/>
      <c r="H34" s="54"/>
      <c r="I34" s="56"/>
      <c r="J34" s="57"/>
      <c r="K34" s="56"/>
      <c r="L34" s="45"/>
      <c r="M34" s="42"/>
      <c r="N34" s="4"/>
    </row>
    <row r="35" spans="1:14" ht="15" customHeight="1">
      <c r="A35" s="25"/>
      <c r="B35" s="30" t="s">
        <v>82</v>
      </c>
      <c r="C35" s="34">
        <v>900</v>
      </c>
      <c r="D35" s="35">
        <v>90011</v>
      </c>
      <c r="E35" s="48">
        <v>6110</v>
      </c>
      <c r="F35" s="46">
        <f>SUM(G35+H35)</f>
        <v>98854</v>
      </c>
      <c r="G35" s="58">
        <v>854</v>
      </c>
      <c r="H35" s="54">
        <v>98000</v>
      </c>
      <c r="I35" s="56">
        <v>96288.96</v>
      </c>
      <c r="J35" s="180">
        <f>I35/H35*100</f>
        <v>98.25404081632654</v>
      </c>
      <c r="K35" s="56"/>
      <c r="L35" s="45"/>
      <c r="M35" s="42"/>
      <c r="N35" s="4"/>
    </row>
    <row r="36" spans="1:14" ht="15" customHeight="1">
      <c r="A36" s="25"/>
      <c r="B36" s="30" t="s">
        <v>17</v>
      </c>
      <c r="C36" s="34"/>
      <c r="D36" s="35"/>
      <c r="E36" s="48"/>
      <c r="F36" s="54"/>
      <c r="G36" s="58"/>
      <c r="H36" s="54"/>
      <c r="I36" s="56"/>
      <c r="J36" s="57"/>
      <c r="K36" s="56"/>
      <c r="L36" s="45"/>
      <c r="M36" s="42"/>
      <c r="N36" s="4"/>
    </row>
    <row r="37" spans="1:14" ht="7.5" customHeight="1">
      <c r="A37" s="25"/>
      <c r="B37" s="30"/>
      <c r="C37" s="34"/>
      <c r="D37" s="35"/>
      <c r="E37" s="48"/>
      <c r="F37" s="54"/>
      <c r="G37" s="58"/>
      <c r="H37" s="54"/>
      <c r="I37" s="56"/>
      <c r="J37" s="57"/>
      <c r="K37" s="56"/>
      <c r="L37" s="45"/>
      <c r="M37" s="42"/>
      <c r="N37" s="4"/>
    </row>
    <row r="38" spans="1:14" ht="15" customHeight="1">
      <c r="A38" s="25">
        <v>7</v>
      </c>
      <c r="B38" s="30" t="s">
        <v>83</v>
      </c>
      <c r="C38" s="34">
        <v>900</v>
      </c>
      <c r="D38" s="35">
        <v>90011</v>
      </c>
      <c r="E38" s="48">
        <v>6110</v>
      </c>
      <c r="F38" s="59">
        <v>20796</v>
      </c>
      <c r="G38" s="58"/>
      <c r="H38" s="54">
        <v>20796</v>
      </c>
      <c r="I38" s="56">
        <v>20795.6</v>
      </c>
      <c r="J38" s="180">
        <f>I38/H38*100</f>
        <v>99.9980765531833</v>
      </c>
      <c r="K38" s="56"/>
      <c r="L38" s="45"/>
      <c r="M38" s="42"/>
      <c r="N38" s="4"/>
    </row>
    <row r="39" spans="1:14" ht="15" customHeight="1">
      <c r="A39" s="25"/>
      <c r="B39" s="30" t="s">
        <v>17</v>
      </c>
      <c r="C39" s="34"/>
      <c r="D39" s="35"/>
      <c r="E39" s="48"/>
      <c r="F39" s="54"/>
      <c r="G39" s="58"/>
      <c r="H39" s="54"/>
      <c r="I39" s="56"/>
      <c r="J39" s="57"/>
      <c r="K39" s="56"/>
      <c r="L39" s="45"/>
      <c r="M39" s="42"/>
      <c r="N39" s="4"/>
    </row>
    <row r="40" spans="1:14" ht="7.5" customHeight="1">
      <c r="A40" s="24"/>
      <c r="B40" s="60"/>
      <c r="C40" s="61"/>
      <c r="D40" s="62"/>
      <c r="E40" s="63"/>
      <c r="F40" s="64"/>
      <c r="G40" s="65"/>
      <c r="H40" s="66"/>
      <c r="I40" s="66"/>
      <c r="J40" s="67"/>
      <c r="K40" s="66"/>
      <c r="L40" s="68"/>
      <c r="M40" s="69"/>
      <c r="N40" s="4"/>
    </row>
    <row r="41" spans="1:14" ht="7.5" customHeight="1">
      <c r="A41" s="25"/>
      <c r="B41" s="30"/>
      <c r="C41" s="70"/>
      <c r="D41" s="71"/>
      <c r="E41" s="72"/>
      <c r="F41" s="46"/>
      <c r="G41" s="45"/>
      <c r="H41" s="42"/>
      <c r="I41" s="42"/>
      <c r="J41" s="73"/>
      <c r="K41" s="42"/>
      <c r="L41" s="45"/>
      <c r="M41" s="42"/>
      <c r="N41" s="4"/>
    </row>
    <row r="42" spans="1:14" ht="15" customHeight="1">
      <c r="A42" s="25"/>
      <c r="B42" s="29" t="s">
        <v>11</v>
      </c>
      <c r="C42" s="70"/>
      <c r="D42" s="71"/>
      <c r="E42" s="72"/>
      <c r="F42" s="46"/>
      <c r="G42" s="45"/>
      <c r="H42" s="42"/>
      <c r="I42" s="42"/>
      <c r="J42" s="73"/>
      <c r="K42" s="42"/>
      <c r="L42" s="45"/>
      <c r="M42" s="42"/>
      <c r="N42" s="4"/>
    </row>
    <row r="43" spans="1:14" ht="7.5" customHeight="1">
      <c r="A43" s="25"/>
      <c r="B43" s="29"/>
      <c r="C43" s="70"/>
      <c r="D43" s="71"/>
      <c r="E43" s="72"/>
      <c r="F43" s="46"/>
      <c r="G43" s="45"/>
      <c r="H43" s="74"/>
      <c r="I43" s="74"/>
      <c r="J43" s="75"/>
      <c r="K43" s="42"/>
      <c r="L43" s="45"/>
      <c r="M43" s="42"/>
      <c r="N43" s="4"/>
    </row>
    <row r="44" spans="1:14" ht="15" customHeight="1">
      <c r="A44" s="25">
        <v>8</v>
      </c>
      <c r="B44" s="30" t="s">
        <v>84</v>
      </c>
      <c r="C44" s="34">
        <v>600</v>
      </c>
      <c r="D44" s="76">
        <v>60014</v>
      </c>
      <c r="E44" s="77">
        <v>6620</v>
      </c>
      <c r="F44" s="78">
        <v>376753.77</v>
      </c>
      <c r="G44" s="79"/>
      <c r="H44" s="74">
        <v>177395.08</v>
      </c>
      <c r="I44" s="74">
        <v>177395.08</v>
      </c>
      <c r="J44" s="176">
        <f>I44/H44*100</f>
        <v>100</v>
      </c>
      <c r="K44" s="42">
        <v>199358.69</v>
      </c>
      <c r="L44" s="42"/>
      <c r="M44" s="42"/>
      <c r="N44" s="4"/>
    </row>
    <row r="45" spans="1:14" ht="15" customHeight="1">
      <c r="A45" s="25"/>
      <c r="B45" s="30" t="s">
        <v>85</v>
      </c>
      <c r="C45" s="34"/>
      <c r="D45" s="76"/>
      <c r="E45" s="77"/>
      <c r="F45" s="78"/>
      <c r="G45" s="79"/>
      <c r="H45" s="74"/>
      <c r="I45" s="74"/>
      <c r="J45" s="75"/>
      <c r="K45" s="42"/>
      <c r="L45" s="42"/>
      <c r="M45" s="42"/>
      <c r="N45" s="4"/>
    </row>
    <row r="46" spans="1:14" ht="15" customHeight="1">
      <c r="A46" s="25"/>
      <c r="B46" s="30" t="s">
        <v>86</v>
      </c>
      <c r="C46" s="34"/>
      <c r="D46" s="76"/>
      <c r="E46" s="77"/>
      <c r="F46" s="78"/>
      <c r="G46" s="79"/>
      <c r="H46" s="74"/>
      <c r="I46" s="74"/>
      <c r="J46" s="75"/>
      <c r="K46" s="42"/>
      <c r="L46" s="42"/>
      <c r="M46" s="42"/>
      <c r="N46" s="4"/>
    </row>
    <row r="47" spans="1:14" ht="7.5" customHeight="1">
      <c r="A47" s="25"/>
      <c r="B47" s="80"/>
      <c r="C47" s="34"/>
      <c r="D47" s="76"/>
      <c r="E47" s="77"/>
      <c r="F47" s="78"/>
      <c r="G47" s="79"/>
      <c r="H47" s="74"/>
      <c r="I47" s="74"/>
      <c r="J47" s="75"/>
      <c r="K47" s="42"/>
      <c r="L47" s="42"/>
      <c r="M47" s="42"/>
      <c r="N47" s="4"/>
    </row>
    <row r="48" spans="1:14" ht="15" customHeight="1">
      <c r="A48" s="25">
        <v>9</v>
      </c>
      <c r="B48" s="30" t="s">
        <v>47</v>
      </c>
      <c r="C48" s="34">
        <v>600</v>
      </c>
      <c r="D48" s="76">
        <v>60014</v>
      </c>
      <c r="E48" s="77">
        <v>6620</v>
      </c>
      <c r="F48" s="46">
        <v>1455941.02</v>
      </c>
      <c r="G48" s="79"/>
      <c r="H48" s="74">
        <v>23180</v>
      </c>
      <c r="I48" s="74">
        <v>23180</v>
      </c>
      <c r="J48" s="176">
        <f>I48/H48*100</f>
        <v>100</v>
      </c>
      <c r="K48" s="42">
        <v>1432761.02</v>
      </c>
      <c r="L48" s="42"/>
      <c r="M48" s="42"/>
      <c r="N48" s="4"/>
    </row>
    <row r="49" spans="1:14" ht="15" customHeight="1">
      <c r="A49" s="25"/>
      <c r="B49" s="81" t="s">
        <v>100</v>
      </c>
      <c r="C49" s="34"/>
      <c r="D49" s="76"/>
      <c r="E49" s="77"/>
      <c r="F49" s="46"/>
      <c r="G49" s="79"/>
      <c r="H49" s="74"/>
      <c r="I49" s="74"/>
      <c r="J49" s="75"/>
      <c r="K49" s="42"/>
      <c r="L49" s="42"/>
      <c r="M49" s="42"/>
      <c r="N49" s="4"/>
    </row>
    <row r="50" spans="1:14" ht="15" customHeight="1">
      <c r="A50" s="25"/>
      <c r="B50" s="81" t="s">
        <v>87</v>
      </c>
      <c r="C50" s="34"/>
      <c r="D50" s="76"/>
      <c r="E50" s="77"/>
      <c r="F50" s="46"/>
      <c r="G50" s="79"/>
      <c r="H50" s="74"/>
      <c r="I50" s="74"/>
      <c r="J50" s="75"/>
      <c r="K50" s="42"/>
      <c r="L50" s="42"/>
      <c r="M50" s="42"/>
      <c r="N50" s="4"/>
    </row>
    <row r="51" spans="1:14" ht="15" customHeight="1">
      <c r="A51" s="25"/>
      <c r="B51" s="81" t="s">
        <v>88</v>
      </c>
      <c r="C51" s="34"/>
      <c r="D51" s="76"/>
      <c r="E51" s="77"/>
      <c r="F51" s="46"/>
      <c r="G51" s="79"/>
      <c r="H51" s="74"/>
      <c r="I51" s="74"/>
      <c r="J51" s="75"/>
      <c r="K51" s="42"/>
      <c r="L51" s="42"/>
      <c r="M51" s="42"/>
      <c r="N51" s="4"/>
    </row>
    <row r="52" spans="1:14" ht="7.5" customHeight="1">
      <c r="A52" s="25"/>
      <c r="B52" s="81"/>
      <c r="C52" s="34"/>
      <c r="D52" s="76"/>
      <c r="E52" s="77"/>
      <c r="F52" s="46"/>
      <c r="G52" s="79"/>
      <c r="H52" s="74"/>
      <c r="I52" s="74"/>
      <c r="J52" s="75"/>
      <c r="K52" s="42"/>
      <c r="L52" s="74"/>
      <c r="M52" s="42"/>
      <c r="N52" s="4"/>
    </row>
    <row r="53" spans="1:14" ht="15" customHeight="1">
      <c r="A53" s="25">
        <v>10</v>
      </c>
      <c r="B53" s="81" t="s">
        <v>89</v>
      </c>
      <c r="C53" s="34">
        <v>600</v>
      </c>
      <c r="D53" s="76">
        <v>60014</v>
      </c>
      <c r="E53" s="77">
        <v>6050</v>
      </c>
      <c r="F53" s="46">
        <v>182000</v>
      </c>
      <c r="G53" s="79"/>
      <c r="H53" s="74">
        <v>182000</v>
      </c>
      <c r="I53" s="74">
        <v>181486.05</v>
      </c>
      <c r="J53" s="176">
        <f>I53/H53*100</f>
        <v>99.71760989010988</v>
      </c>
      <c r="K53" s="42"/>
      <c r="L53" s="74"/>
      <c r="M53" s="42"/>
      <c r="N53" s="4"/>
    </row>
    <row r="54" spans="1:14" ht="15" customHeight="1">
      <c r="A54" s="25"/>
      <c r="B54" s="81" t="s">
        <v>90</v>
      </c>
      <c r="C54" s="34"/>
      <c r="D54" s="76"/>
      <c r="E54" s="77"/>
      <c r="F54" s="46"/>
      <c r="G54" s="79"/>
      <c r="H54" s="74"/>
      <c r="I54" s="74"/>
      <c r="J54" s="75"/>
      <c r="K54" s="42"/>
      <c r="L54" s="74"/>
      <c r="M54" s="42"/>
      <c r="N54" s="4"/>
    </row>
    <row r="55" spans="1:14" ht="15" customHeight="1">
      <c r="A55" s="25"/>
      <c r="B55" s="81" t="s">
        <v>91</v>
      </c>
      <c r="C55" s="34"/>
      <c r="D55" s="76"/>
      <c r="E55" s="77"/>
      <c r="F55" s="46"/>
      <c r="G55" s="79"/>
      <c r="H55" s="74"/>
      <c r="I55" s="74"/>
      <c r="J55" s="75"/>
      <c r="K55" s="42"/>
      <c r="L55" s="74"/>
      <c r="M55" s="42"/>
      <c r="N55" s="4"/>
    </row>
    <row r="56" spans="1:14" ht="15" customHeight="1">
      <c r="A56" s="25"/>
      <c r="B56" s="81" t="s">
        <v>92</v>
      </c>
      <c r="C56" s="34"/>
      <c r="D56" s="76"/>
      <c r="E56" s="77"/>
      <c r="F56" s="46"/>
      <c r="G56" s="79"/>
      <c r="H56" s="74"/>
      <c r="I56" s="74"/>
      <c r="J56" s="75"/>
      <c r="K56" s="42"/>
      <c r="L56" s="74"/>
      <c r="M56" s="42"/>
      <c r="N56" s="4"/>
    </row>
    <row r="57" spans="1:14" ht="7.5" customHeight="1">
      <c r="A57" s="25"/>
      <c r="B57" s="81"/>
      <c r="C57" s="34"/>
      <c r="D57" s="76"/>
      <c r="E57" s="77"/>
      <c r="F57" s="46"/>
      <c r="G57" s="79"/>
      <c r="H57" s="74"/>
      <c r="I57" s="74"/>
      <c r="J57" s="75"/>
      <c r="K57" s="42"/>
      <c r="L57" s="74"/>
      <c r="M57" s="42"/>
      <c r="N57" s="4"/>
    </row>
    <row r="58" spans="1:14" ht="15" customHeight="1">
      <c r="A58" s="25">
        <v>11</v>
      </c>
      <c r="B58" s="30" t="s">
        <v>39</v>
      </c>
      <c r="C58" s="70">
        <v>600</v>
      </c>
      <c r="D58" s="71">
        <v>60016</v>
      </c>
      <c r="E58" s="72">
        <v>6050</v>
      </c>
      <c r="F58" s="101">
        <v>3100000</v>
      </c>
      <c r="G58" s="83">
        <v>28548</v>
      </c>
      <c r="H58" s="40">
        <v>3660</v>
      </c>
      <c r="I58" s="83">
        <v>3660</v>
      </c>
      <c r="J58" s="84">
        <f>I58/H58*100</f>
        <v>100</v>
      </c>
      <c r="K58" s="83">
        <v>3067792</v>
      </c>
      <c r="L58" s="74"/>
      <c r="M58" s="42"/>
      <c r="N58" s="4"/>
    </row>
    <row r="59" spans="1:14" ht="15" customHeight="1">
      <c r="A59" s="25"/>
      <c r="B59" s="30" t="s">
        <v>101</v>
      </c>
      <c r="C59" s="70"/>
      <c r="D59" s="71"/>
      <c r="E59" s="72"/>
      <c r="F59" s="42">
        <v>813065</v>
      </c>
      <c r="G59" s="45">
        <v>28548</v>
      </c>
      <c r="H59" s="42">
        <v>3660</v>
      </c>
      <c r="I59" s="42">
        <v>3660</v>
      </c>
      <c r="J59" s="84"/>
      <c r="K59" s="42">
        <v>780857</v>
      </c>
      <c r="L59" s="42"/>
      <c r="M59" s="42"/>
      <c r="N59" s="4"/>
    </row>
    <row r="60" spans="1:14" ht="15" customHeight="1">
      <c r="A60" s="25"/>
      <c r="B60" s="30" t="s">
        <v>21</v>
      </c>
      <c r="C60" s="70"/>
      <c r="D60" s="71"/>
      <c r="E60" s="72"/>
      <c r="F60" s="42">
        <v>2286935</v>
      </c>
      <c r="G60" s="45"/>
      <c r="H60" s="74"/>
      <c r="I60" s="74"/>
      <c r="J60" s="84"/>
      <c r="K60" s="42">
        <v>2286935</v>
      </c>
      <c r="L60" s="42"/>
      <c r="M60" s="42"/>
      <c r="N60" s="4"/>
    </row>
    <row r="61" spans="1:14" ht="7.5" customHeight="1">
      <c r="A61" s="25"/>
      <c r="B61" s="30"/>
      <c r="C61" s="70"/>
      <c r="D61" s="71"/>
      <c r="E61" s="72"/>
      <c r="F61" s="42"/>
      <c r="G61" s="45"/>
      <c r="H61" s="74"/>
      <c r="I61" s="74"/>
      <c r="J61" s="84"/>
      <c r="K61" s="42"/>
      <c r="L61" s="42"/>
      <c r="M61" s="42"/>
      <c r="N61" s="4"/>
    </row>
    <row r="62" spans="1:14" ht="15" customHeight="1">
      <c r="A62" s="25">
        <v>12</v>
      </c>
      <c r="B62" s="81" t="s">
        <v>62</v>
      </c>
      <c r="C62" s="34"/>
      <c r="D62" s="76"/>
      <c r="E62" s="77"/>
      <c r="F62" s="46"/>
      <c r="G62" s="79"/>
      <c r="H62" s="74"/>
      <c r="I62" s="74"/>
      <c r="J62" s="84"/>
      <c r="K62" s="42"/>
      <c r="L62" s="42"/>
      <c r="M62" s="42"/>
      <c r="N62" s="4"/>
    </row>
    <row r="63" spans="1:14" ht="15" customHeight="1">
      <c r="A63" s="25"/>
      <c r="B63" s="81" t="s">
        <v>63</v>
      </c>
      <c r="C63" s="34">
        <v>600</v>
      </c>
      <c r="D63" s="76">
        <v>60016</v>
      </c>
      <c r="E63" s="77">
        <v>6050</v>
      </c>
      <c r="F63" s="46">
        <v>30000</v>
      </c>
      <c r="G63" s="85"/>
      <c r="H63" s="74">
        <v>30000</v>
      </c>
      <c r="I63" s="74">
        <v>3307.42</v>
      </c>
      <c r="J63" s="73">
        <f>I63/H63*100</f>
        <v>11.024733333333334</v>
      </c>
      <c r="K63" s="42"/>
      <c r="L63" s="42"/>
      <c r="M63" s="42"/>
      <c r="N63" s="4"/>
    </row>
    <row r="64" spans="1:14" ht="15" customHeight="1">
      <c r="A64" s="25"/>
      <c r="B64" s="81" t="s">
        <v>54</v>
      </c>
      <c r="C64" s="34"/>
      <c r="D64" s="76"/>
      <c r="E64" s="77"/>
      <c r="F64" s="42"/>
      <c r="G64" s="79"/>
      <c r="H64" s="74"/>
      <c r="I64" s="74"/>
      <c r="J64" s="84"/>
      <c r="K64" s="42"/>
      <c r="L64" s="42"/>
      <c r="M64" s="42"/>
      <c r="N64" s="4"/>
    </row>
    <row r="65" spans="1:14" ht="7.5" customHeight="1">
      <c r="A65" s="24"/>
      <c r="B65" s="60"/>
      <c r="C65" s="61"/>
      <c r="D65" s="62"/>
      <c r="E65" s="185"/>
      <c r="F65" s="69"/>
      <c r="G65" s="143"/>
      <c r="H65" s="143"/>
      <c r="I65" s="69"/>
      <c r="J65" s="181"/>
      <c r="K65" s="69"/>
      <c r="L65" s="69"/>
      <c r="M65" s="69"/>
      <c r="N65" s="4"/>
    </row>
    <row r="66" spans="1:14" ht="12.75" customHeight="1">
      <c r="A66" s="28"/>
      <c r="B66" s="110"/>
      <c r="C66" s="183"/>
      <c r="D66" s="184"/>
      <c r="E66" s="72"/>
      <c r="F66" s="45"/>
      <c r="G66" s="45"/>
      <c r="H66" s="45"/>
      <c r="I66" s="45"/>
      <c r="J66" s="182"/>
      <c r="K66" s="45"/>
      <c r="L66" s="45"/>
      <c r="M66" s="45"/>
      <c r="N66" s="4"/>
    </row>
    <row r="67" spans="1:14" ht="7.5" customHeight="1">
      <c r="A67" s="28"/>
      <c r="B67" s="110"/>
      <c r="C67" s="183"/>
      <c r="D67" s="184"/>
      <c r="E67" s="72"/>
      <c r="F67" s="45"/>
      <c r="G67" s="45"/>
      <c r="H67" s="45"/>
      <c r="I67" s="45"/>
      <c r="J67" s="182"/>
      <c r="K67" s="45"/>
      <c r="L67" s="45"/>
      <c r="M67" s="45"/>
      <c r="N67" s="4"/>
    </row>
    <row r="68" spans="1:14" ht="15" customHeight="1">
      <c r="A68" s="232" t="s">
        <v>15</v>
      </c>
      <c r="B68" s="15"/>
      <c r="C68" s="240" t="s">
        <v>10</v>
      </c>
      <c r="D68" s="241"/>
      <c r="E68" s="242"/>
      <c r="F68" s="16" t="s">
        <v>9</v>
      </c>
      <c r="G68" s="235" t="s">
        <v>8</v>
      </c>
      <c r="H68" s="236"/>
      <c r="I68" s="236"/>
      <c r="J68" s="236"/>
      <c r="K68" s="236"/>
      <c r="L68" s="236"/>
      <c r="M68" s="17"/>
      <c r="N68" s="4"/>
    </row>
    <row r="69" spans="1:14" ht="15" customHeight="1">
      <c r="A69" s="233"/>
      <c r="B69" s="19" t="s">
        <v>0</v>
      </c>
      <c r="C69" s="243"/>
      <c r="D69" s="244"/>
      <c r="E69" s="245"/>
      <c r="F69" s="21" t="s">
        <v>1</v>
      </c>
      <c r="G69" s="18">
        <v>2008</v>
      </c>
      <c r="H69" s="235">
        <v>2009</v>
      </c>
      <c r="I69" s="236"/>
      <c r="J69" s="237"/>
      <c r="K69" s="232">
        <v>2010</v>
      </c>
      <c r="L69" s="232">
        <v>2011</v>
      </c>
      <c r="M69" s="232">
        <v>2012</v>
      </c>
      <c r="N69" s="4"/>
    </row>
    <row r="70" spans="1:14" ht="15" customHeight="1">
      <c r="A70" s="233"/>
      <c r="B70" s="18" t="s">
        <v>2</v>
      </c>
      <c r="C70" s="232" t="s">
        <v>3</v>
      </c>
      <c r="D70" s="232" t="s">
        <v>4</v>
      </c>
      <c r="E70" s="232" t="s">
        <v>7</v>
      </c>
      <c r="F70" s="21" t="s">
        <v>5</v>
      </c>
      <c r="G70" s="18" t="s">
        <v>14</v>
      </c>
      <c r="H70" s="232" t="s">
        <v>66</v>
      </c>
      <c r="I70" s="232" t="s">
        <v>67</v>
      </c>
      <c r="J70" s="232" t="s">
        <v>68</v>
      </c>
      <c r="K70" s="233"/>
      <c r="L70" s="233"/>
      <c r="M70" s="233"/>
      <c r="N70" s="4"/>
    </row>
    <row r="71" spans="1:14" ht="15" customHeight="1">
      <c r="A71" s="234"/>
      <c r="B71" s="23"/>
      <c r="C71" s="234"/>
      <c r="D71" s="234"/>
      <c r="E71" s="234"/>
      <c r="F71" s="20"/>
      <c r="G71" s="23" t="s">
        <v>13</v>
      </c>
      <c r="H71" s="234"/>
      <c r="I71" s="234"/>
      <c r="J71" s="234"/>
      <c r="K71" s="234"/>
      <c r="L71" s="234"/>
      <c r="M71" s="234"/>
      <c r="N71" s="4"/>
    </row>
    <row r="72" spans="1:14" ht="7.5" customHeight="1">
      <c r="A72" s="186"/>
      <c r="B72" s="110"/>
      <c r="C72" s="187"/>
      <c r="D72" s="184"/>
      <c r="E72" s="188"/>
      <c r="F72" s="45"/>
      <c r="G72" s="144"/>
      <c r="H72" s="45"/>
      <c r="I72" s="144"/>
      <c r="J72" s="182"/>
      <c r="K72" s="144"/>
      <c r="L72" s="45"/>
      <c r="M72" s="144"/>
      <c r="N72" s="4"/>
    </row>
    <row r="73" spans="1:14" ht="15.75" customHeight="1">
      <c r="A73" s="25">
        <v>13</v>
      </c>
      <c r="B73" s="87" t="s">
        <v>40</v>
      </c>
      <c r="C73" s="34">
        <v>600</v>
      </c>
      <c r="D73" s="76">
        <v>60016</v>
      </c>
      <c r="E73" s="77"/>
      <c r="F73" s="82">
        <v>9576249.93</v>
      </c>
      <c r="G73" s="79"/>
      <c r="H73" s="86">
        <v>55388</v>
      </c>
      <c r="I73" s="86">
        <f>SUM(I74:I75)</f>
        <v>55388</v>
      </c>
      <c r="J73" s="84">
        <f>I73/H73*100</f>
        <v>100</v>
      </c>
      <c r="K73" s="40">
        <v>4297507.07</v>
      </c>
      <c r="L73" s="40">
        <v>5223354.86</v>
      </c>
      <c r="M73" s="42"/>
      <c r="N73" s="4"/>
    </row>
    <row r="74" spans="1:14" ht="15" customHeight="1">
      <c r="A74" s="25"/>
      <c r="B74" s="30" t="s">
        <v>101</v>
      </c>
      <c r="C74" s="34"/>
      <c r="D74" s="76"/>
      <c r="E74" s="77">
        <v>6059</v>
      </c>
      <c r="F74" s="88">
        <v>2394062.49</v>
      </c>
      <c r="G74" s="79"/>
      <c r="H74" s="74">
        <v>13847</v>
      </c>
      <c r="I74" s="74">
        <v>13847</v>
      </c>
      <c r="J74" s="73"/>
      <c r="K74" s="42">
        <v>1074376.77</v>
      </c>
      <c r="L74" s="42">
        <v>1305838.72</v>
      </c>
      <c r="M74" s="42"/>
      <c r="N74" s="4"/>
    </row>
    <row r="75" spans="1:14" ht="15" customHeight="1">
      <c r="A75" s="25"/>
      <c r="B75" s="30" t="s">
        <v>48</v>
      </c>
      <c r="C75" s="34"/>
      <c r="D75" s="76"/>
      <c r="E75" s="77">
        <v>6208</v>
      </c>
      <c r="F75" s="88">
        <v>7182187.44</v>
      </c>
      <c r="G75" s="79"/>
      <c r="H75" s="74">
        <v>41541</v>
      </c>
      <c r="I75" s="74">
        <v>41541</v>
      </c>
      <c r="J75" s="73"/>
      <c r="K75" s="42">
        <v>3223130.3</v>
      </c>
      <c r="L75" s="42">
        <v>3917516.14</v>
      </c>
      <c r="M75" s="42"/>
      <c r="N75" s="4"/>
    </row>
    <row r="76" spans="1:14" ht="7.5" customHeight="1">
      <c r="A76" s="25"/>
      <c r="B76" s="30"/>
      <c r="C76" s="34"/>
      <c r="D76" s="76"/>
      <c r="E76" s="77"/>
      <c r="F76" s="88"/>
      <c r="G76" s="79"/>
      <c r="H76" s="74"/>
      <c r="I76" s="74"/>
      <c r="J76" s="73"/>
      <c r="K76" s="42"/>
      <c r="L76" s="42"/>
      <c r="M76" s="42"/>
      <c r="N76" s="4"/>
    </row>
    <row r="77" spans="1:14" ht="15" customHeight="1">
      <c r="A77" s="25">
        <v>14</v>
      </c>
      <c r="B77" s="30" t="s">
        <v>93</v>
      </c>
      <c r="C77" s="34">
        <v>600</v>
      </c>
      <c r="D77" s="76">
        <v>60016</v>
      </c>
      <c r="E77" s="77">
        <v>6050</v>
      </c>
      <c r="F77" s="78">
        <v>200000</v>
      </c>
      <c r="G77" s="79"/>
      <c r="H77" s="74">
        <v>200000</v>
      </c>
      <c r="I77" s="74">
        <v>24228.47</v>
      </c>
      <c r="J77" s="84">
        <f>I77/H77*100</f>
        <v>12.114235</v>
      </c>
      <c r="K77" s="42"/>
      <c r="L77" s="42"/>
      <c r="M77" s="42"/>
      <c r="N77" s="4"/>
    </row>
    <row r="78" spans="1:14" ht="15" customHeight="1">
      <c r="A78" s="25"/>
      <c r="B78" s="30" t="s">
        <v>30</v>
      </c>
      <c r="C78" s="34"/>
      <c r="D78" s="189"/>
      <c r="E78" s="190"/>
      <c r="F78" s="88"/>
      <c r="G78" s="79"/>
      <c r="H78" s="74"/>
      <c r="I78" s="74"/>
      <c r="J78" s="73"/>
      <c r="K78" s="42"/>
      <c r="L78" s="42"/>
      <c r="M78" s="42"/>
      <c r="N78" s="4"/>
    </row>
    <row r="79" spans="1:14" ht="7.5" customHeight="1">
      <c r="A79" s="25"/>
      <c r="B79" s="30"/>
      <c r="C79" s="34"/>
      <c r="D79" s="35"/>
      <c r="E79" s="190"/>
      <c r="F79" s="88"/>
      <c r="G79" s="79"/>
      <c r="H79" s="74"/>
      <c r="I79" s="74"/>
      <c r="J79" s="73"/>
      <c r="K79" s="42"/>
      <c r="L79" s="42"/>
      <c r="M79" s="42"/>
      <c r="N79" s="4"/>
    </row>
    <row r="80" spans="1:14" ht="15" customHeight="1">
      <c r="A80" s="25">
        <v>15</v>
      </c>
      <c r="B80" s="30" t="s">
        <v>94</v>
      </c>
      <c r="C80" s="34"/>
      <c r="D80" s="76"/>
      <c r="E80" s="77"/>
      <c r="F80" s="88"/>
      <c r="G80" s="79"/>
      <c r="H80" s="74"/>
      <c r="I80" s="74"/>
      <c r="J80" s="73"/>
      <c r="K80" s="42"/>
      <c r="L80" s="42"/>
      <c r="M80" s="42"/>
      <c r="N80" s="4"/>
    </row>
    <row r="81" spans="1:14" ht="15" customHeight="1">
      <c r="A81" s="25"/>
      <c r="B81" s="30" t="s">
        <v>102</v>
      </c>
      <c r="C81" s="34"/>
      <c r="D81" s="76"/>
      <c r="E81" s="77"/>
      <c r="F81" s="88"/>
      <c r="G81" s="79"/>
      <c r="H81" s="74"/>
      <c r="I81" s="74"/>
      <c r="J81" s="73"/>
      <c r="K81" s="42"/>
      <c r="L81" s="42"/>
      <c r="M81" s="42"/>
      <c r="N81" s="4"/>
    </row>
    <row r="82" spans="1:14" ht="15" customHeight="1">
      <c r="A82" s="25"/>
      <c r="B82" s="203" t="s">
        <v>103</v>
      </c>
      <c r="C82" s="191">
        <v>600</v>
      </c>
      <c r="D82" s="76">
        <v>60016</v>
      </c>
      <c r="E82" s="77">
        <v>6050</v>
      </c>
      <c r="F82" s="78">
        <v>7000</v>
      </c>
      <c r="G82" s="79"/>
      <c r="H82" s="74">
        <v>7000</v>
      </c>
      <c r="I82" s="74">
        <v>667.34</v>
      </c>
      <c r="J82" s="84">
        <f>I82/H82*100</f>
        <v>9.533428571428573</v>
      </c>
      <c r="K82" s="42"/>
      <c r="L82" s="42"/>
      <c r="M82" s="42"/>
      <c r="N82" s="4"/>
    </row>
    <row r="83" spans="1:14" ht="7.5" customHeight="1">
      <c r="A83" s="25"/>
      <c r="B83" s="30"/>
      <c r="C83" s="34"/>
      <c r="D83" s="35"/>
      <c r="E83" s="190"/>
      <c r="F83" s="88"/>
      <c r="G83" s="79"/>
      <c r="H83" s="74"/>
      <c r="I83" s="74"/>
      <c r="J83" s="73"/>
      <c r="K83" s="42"/>
      <c r="L83" s="42"/>
      <c r="M83" s="42"/>
      <c r="N83" s="4"/>
    </row>
    <row r="84" spans="1:14" ht="15" customHeight="1">
      <c r="A84" s="25">
        <v>16</v>
      </c>
      <c r="B84" s="89" t="s">
        <v>72</v>
      </c>
      <c r="C84" s="90"/>
      <c r="D84" s="91"/>
      <c r="E84" s="115"/>
      <c r="F84" s="46"/>
      <c r="G84" s="79"/>
      <c r="H84" s="74"/>
      <c r="I84" s="74"/>
      <c r="J84" s="73"/>
      <c r="K84" s="42"/>
      <c r="L84" s="42"/>
      <c r="M84" s="42"/>
      <c r="N84" s="4"/>
    </row>
    <row r="85" spans="1:14" ht="15" customHeight="1">
      <c r="A85" s="25"/>
      <c r="B85" s="89" t="s">
        <v>61</v>
      </c>
      <c r="C85" s="90">
        <v>600</v>
      </c>
      <c r="D85" s="91">
        <v>60017</v>
      </c>
      <c r="E85" s="92">
        <v>6050</v>
      </c>
      <c r="F85" s="82">
        <v>755393</v>
      </c>
      <c r="G85" s="85">
        <v>20393</v>
      </c>
      <c r="H85" s="86">
        <v>735000</v>
      </c>
      <c r="I85" s="86">
        <f>SUM(I86:I87)</f>
        <v>734806.15</v>
      </c>
      <c r="J85" s="84">
        <f>I85/H85*100</f>
        <v>99.97362585034014</v>
      </c>
      <c r="K85" s="42"/>
      <c r="L85" s="42"/>
      <c r="M85" s="42"/>
      <c r="N85" s="4"/>
    </row>
    <row r="86" spans="1:14" ht="15" customHeight="1">
      <c r="A86" s="25"/>
      <c r="B86" s="89" t="s">
        <v>49</v>
      </c>
      <c r="C86" s="34"/>
      <c r="D86" s="76"/>
      <c r="E86" s="77"/>
      <c r="F86" s="42">
        <v>495393</v>
      </c>
      <c r="G86" s="79">
        <v>20393</v>
      </c>
      <c r="H86" s="74">
        <v>475000</v>
      </c>
      <c r="I86" s="74">
        <v>476298.74</v>
      </c>
      <c r="J86" s="73"/>
      <c r="K86" s="42"/>
      <c r="L86" s="42"/>
      <c r="M86" s="42"/>
      <c r="N86" s="4"/>
    </row>
    <row r="87" spans="1:14" ht="15" customHeight="1">
      <c r="A87" s="25"/>
      <c r="B87" s="89" t="s">
        <v>50</v>
      </c>
      <c r="C87" s="34"/>
      <c r="D87" s="76"/>
      <c r="E87" s="77"/>
      <c r="F87" s="93">
        <v>260000</v>
      </c>
      <c r="G87" s="79"/>
      <c r="H87" s="74">
        <v>260000</v>
      </c>
      <c r="I87" s="74">
        <v>258507.41</v>
      </c>
      <c r="J87" s="73"/>
      <c r="K87" s="42"/>
      <c r="L87" s="42"/>
      <c r="M87" s="42"/>
      <c r="N87" s="4"/>
    </row>
    <row r="88" spans="1:14" ht="7.5" customHeight="1">
      <c r="A88" s="25"/>
      <c r="B88" s="89"/>
      <c r="C88" s="34"/>
      <c r="D88" s="76"/>
      <c r="E88" s="77"/>
      <c r="F88" s="93"/>
      <c r="G88" s="79"/>
      <c r="H88" s="74"/>
      <c r="I88" s="74"/>
      <c r="J88" s="73"/>
      <c r="K88" s="42"/>
      <c r="L88" s="42"/>
      <c r="M88" s="42"/>
      <c r="N88" s="4"/>
    </row>
    <row r="89" spans="1:14" ht="15" customHeight="1">
      <c r="A89" s="25">
        <v>17</v>
      </c>
      <c r="B89" s="89" t="s">
        <v>51</v>
      </c>
      <c r="C89" s="90">
        <v>600</v>
      </c>
      <c r="D89" s="91">
        <v>60095</v>
      </c>
      <c r="E89" s="92">
        <v>6050</v>
      </c>
      <c r="F89" s="94">
        <v>120000</v>
      </c>
      <c r="G89" s="93"/>
      <c r="H89" s="95">
        <v>120000</v>
      </c>
      <c r="I89" s="95">
        <v>0</v>
      </c>
      <c r="J89" s="73">
        <f>I89/H89*100</f>
        <v>0</v>
      </c>
      <c r="K89" s="42"/>
      <c r="L89" s="42"/>
      <c r="M89" s="42"/>
      <c r="N89" s="4"/>
    </row>
    <row r="90" spans="1:14" ht="14.25" customHeight="1">
      <c r="A90" s="25"/>
      <c r="B90" s="30" t="s">
        <v>101</v>
      </c>
      <c r="C90" s="34"/>
      <c r="D90" s="76"/>
      <c r="E90" s="77"/>
      <c r="F90" s="93"/>
      <c r="G90" s="79"/>
      <c r="H90" s="74"/>
      <c r="I90" s="96"/>
      <c r="J90" s="73"/>
      <c r="K90" s="42"/>
      <c r="L90" s="42"/>
      <c r="M90" s="42"/>
      <c r="N90" s="4"/>
    </row>
    <row r="91" spans="1:14" ht="7.5" customHeight="1">
      <c r="A91" s="24"/>
      <c r="B91" s="60"/>
      <c r="C91" s="219"/>
      <c r="D91" s="220"/>
      <c r="E91" s="221"/>
      <c r="F91" s="121"/>
      <c r="G91" s="222"/>
      <c r="H91" s="143"/>
      <c r="I91" s="223"/>
      <c r="J91" s="224"/>
      <c r="K91" s="69"/>
      <c r="L91" s="69"/>
      <c r="M91" s="69"/>
      <c r="N91" s="4"/>
    </row>
    <row r="92" spans="1:14" ht="7.5" customHeight="1">
      <c r="A92" s="25"/>
      <c r="B92" s="30"/>
      <c r="C92" s="34"/>
      <c r="D92" s="76"/>
      <c r="E92" s="77"/>
      <c r="F92" s="78"/>
      <c r="G92" s="79"/>
      <c r="H92" s="74"/>
      <c r="I92" s="74"/>
      <c r="J92" s="73"/>
      <c r="K92" s="42"/>
      <c r="L92" s="42"/>
      <c r="M92" s="42"/>
      <c r="N92" s="4"/>
    </row>
    <row r="93" spans="1:14" s="98" customFormat="1" ht="15" customHeight="1">
      <c r="A93" s="25"/>
      <c r="B93" s="29" t="s">
        <v>18</v>
      </c>
      <c r="C93" s="105"/>
      <c r="D93" s="105"/>
      <c r="E93" s="106"/>
      <c r="F93" s="107"/>
      <c r="G93" s="107"/>
      <c r="H93" s="32"/>
      <c r="J93" s="32"/>
      <c r="K93" s="32"/>
      <c r="L93" s="42"/>
      <c r="M93" s="42"/>
      <c r="N93" s="97"/>
    </row>
    <row r="94" spans="1:14" s="98" customFormat="1" ht="7.5" customHeight="1">
      <c r="A94" s="25"/>
      <c r="B94" s="29"/>
      <c r="C94" s="105"/>
      <c r="D94" s="105"/>
      <c r="E94" s="106"/>
      <c r="F94" s="107"/>
      <c r="G94" s="107"/>
      <c r="H94" s="32"/>
      <c r="I94" s="32"/>
      <c r="J94" s="32"/>
      <c r="K94" s="32"/>
      <c r="L94" s="42"/>
      <c r="M94" s="42"/>
      <c r="N94" s="97"/>
    </row>
    <row r="95" spans="1:201" s="98" customFormat="1" ht="15" customHeight="1">
      <c r="A95" s="25">
        <v>18</v>
      </c>
      <c r="B95" s="30" t="s">
        <v>16</v>
      </c>
      <c r="C95" s="18"/>
      <c r="D95" s="18"/>
      <c r="E95" s="21"/>
      <c r="F95" s="82">
        <f>SUM(G95:H95)</f>
        <v>1875082.8</v>
      </c>
      <c r="G95" s="40">
        <f>SUM(G96:G97)</f>
        <v>543653.9299999999</v>
      </c>
      <c r="H95" s="40">
        <f>SUM(H96:H97)</f>
        <v>1331428.87</v>
      </c>
      <c r="I95" s="40">
        <f>I96+I97</f>
        <v>1331428.85</v>
      </c>
      <c r="J95" s="84">
        <f>I95/H95*100</f>
        <v>99.99999849785442</v>
      </c>
      <c r="K95" s="82"/>
      <c r="L95" s="42"/>
      <c r="M95" s="42"/>
      <c r="N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</row>
    <row r="96" spans="1:201" s="98" customFormat="1" ht="15" customHeight="1">
      <c r="A96" s="25"/>
      <c r="B96" s="30" t="s">
        <v>37</v>
      </c>
      <c r="C96" s="18">
        <v>801</v>
      </c>
      <c r="D96" s="26">
        <v>80101</v>
      </c>
      <c r="E96" s="28">
        <v>6050</v>
      </c>
      <c r="F96" s="42">
        <f>SUM(G96:H96)</f>
        <v>1123219.68</v>
      </c>
      <c r="G96" s="42">
        <v>324362.35</v>
      </c>
      <c r="H96" s="42">
        <v>798857.33</v>
      </c>
      <c r="I96" s="42">
        <v>798857.31</v>
      </c>
      <c r="J96" s="84"/>
      <c r="K96" s="42"/>
      <c r="L96" s="42"/>
      <c r="M96" s="42"/>
      <c r="N96" s="108"/>
      <c r="O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</row>
    <row r="97" spans="1:201" s="98" customFormat="1" ht="15" customHeight="1">
      <c r="A97" s="25"/>
      <c r="B97" s="30" t="s">
        <v>22</v>
      </c>
      <c r="C97" s="18">
        <v>801</v>
      </c>
      <c r="D97" s="26">
        <v>80110</v>
      </c>
      <c r="E97" s="28">
        <v>6050</v>
      </c>
      <c r="F97" s="74">
        <f>SUM(G97:H97)</f>
        <v>751863.12</v>
      </c>
      <c r="G97" s="42">
        <v>219291.58</v>
      </c>
      <c r="H97" s="42">
        <v>532571.54</v>
      </c>
      <c r="I97" s="42">
        <v>532571.54</v>
      </c>
      <c r="J97" s="84"/>
      <c r="K97" s="42"/>
      <c r="L97" s="42"/>
      <c r="M97" s="42"/>
      <c r="N97" s="108"/>
      <c r="O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</row>
    <row r="98" spans="1:201" s="98" customFormat="1" ht="7.5" customHeight="1">
      <c r="A98" s="25"/>
      <c r="B98" s="30"/>
      <c r="C98" s="18"/>
      <c r="D98" s="28"/>
      <c r="E98" s="25"/>
      <c r="F98" s="109"/>
      <c r="G98" s="42"/>
      <c r="H98" s="44"/>
      <c r="I98" s="44"/>
      <c r="J98" s="84"/>
      <c r="K98" s="44"/>
      <c r="L98" s="42"/>
      <c r="M98" s="42"/>
      <c r="N98" s="108"/>
      <c r="O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</row>
    <row r="99" spans="1:201" s="98" customFormat="1" ht="15" customHeight="1">
      <c r="A99" s="25"/>
      <c r="B99" s="30"/>
      <c r="C99" s="18"/>
      <c r="D99" s="28"/>
      <c r="E99" s="25"/>
      <c r="F99" s="83">
        <f>SUM(G99:H99)</f>
        <v>1875082.8</v>
      </c>
      <c r="G99" s="40">
        <f>SUM(G100:G105)</f>
        <v>543653.9299999999</v>
      </c>
      <c r="H99" s="40">
        <f>SUM(H100:H102)</f>
        <v>1331428.87</v>
      </c>
      <c r="I99" s="40">
        <f>SUM(I100:I102)</f>
        <v>1331428.85</v>
      </c>
      <c r="J99" s="84">
        <f>I99/H99*100</f>
        <v>99.99999849785442</v>
      </c>
      <c r="K99" s="42"/>
      <c r="L99" s="42"/>
      <c r="M99" s="42"/>
      <c r="N99" s="108"/>
      <c r="O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</row>
    <row r="100" spans="1:201" s="98" customFormat="1" ht="15" customHeight="1">
      <c r="A100" s="25"/>
      <c r="B100" s="30" t="s">
        <v>101</v>
      </c>
      <c r="C100" s="18"/>
      <c r="D100" s="28"/>
      <c r="E100" s="25"/>
      <c r="F100" s="45">
        <f>SUM(G100:H100)</f>
        <v>500445.52</v>
      </c>
      <c r="G100" s="42">
        <v>460653.93</v>
      </c>
      <c r="H100" s="42">
        <v>39791.59</v>
      </c>
      <c r="I100" s="42">
        <v>39791.57</v>
      </c>
      <c r="J100" s="42"/>
      <c r="K100" s="38"/>
      <c r="L100" s="42"/>
      <c r="M100" s="42"/>
      <c r="N100" s="108"/>
      <c r="O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</row>
    <row r="101" spans="1:201" s="98" customFormat="1" ht="15" customHeight="1">
      <c r="A101" s="30"/>
      <c r="B101" s="110" t="s">
        <v>23</v>
      </c>
      <c r="C101" s="29"/>
      <c r="D101" s="111"/>
      <c r="E101" s="112"/>
      <c r="F101" s="113"/>
      <c r="G101" s="114"/>
      <c r="H101" s="114"/>
      <c r="I101" s="114"/>
      <c r="J101" s="114"/>
      <c r="K101" s="114"/>
      <c r="L101" s="42"/>
      <c r="M101" s="42"/>
      <c r="N101" s="108"/>
      <c r="O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</row>
    <row r="102" spans="1:201" s="98" customFormat="1" ht="15" customHeight="1">
      <c r="A102" s="30"/>
      <c r="B102" s="110" t="s">
        <v>24</v>
      </c>
      <c r="C102" s="29"/>
      <c r="D102" s="111"/>
      <c r="E102" s="112"/>
      <c r="F102" s="45">
        <v>1291637.28</v>
      </c>
      <c r="G102" s="42"/>
      <c r="H102" s="42">
        <v>1291637.28</v>
      </c>
      <c r="I102" s="42">
        <v>1291637.28</v>
      </c>
      <c r="J102" s="42"/>
      <c r="K102" s="114"/>
      <c r="L102" s="42"/>
      <c r="M102" s="42"/>
      <c r="N102" s="97"/>
      <c r="O102" s="97"/>
      <c r="P102" s="97"/>
      <c r="Q102" s="97"/>
      <c r="R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</row>
    <row r="103" spans="1:201" s="98" customFormat="1" ht="15" customHeight="1">
      <c r="A103" s="30"/>
      <c r="B103" s="110" t="s">
        <v>25</v>
      </c>
      <c r="C103" s="29"/>
      <c r="D103" s="111"/>
      <c r="E103" s="112"/>
      <c r="F103" s="109"/>
      <c r="G103" s="42"/>
      <c r="H103" s="42"/>
      <c r="I103" s="42"/>
      <c r="J103" s="42"/>
      <c r="K103" s="42"/>
      <c r="L103" s="42"/>
      <c r="M103" s="42"/>
      <c r="N103" s="97"/>
      <c r="O103" s="97"/>
      <c r="P103" s="97"/>
      <c r="Q103" s="97"/>
      <c r="R103" s="97"/>
      <c r="FF103" s="97"/>
      <c r="FG103" s="97"/>
      <c r="FH103" s="97"/>
      <c r="FI103" s="97"/>
      <c r="FJ103" s="97"/>
      <c r="FK103" s="97"/>
      <c r="FL103" s="97"/>
      <c r="FM103" s="97"/>
      <c r="FN103" s="97"/>
      <c r="FO103" s="97"/>
      <c r="FP103" s="97"/>
      <c r="FQ103" s="97"/>
      <c r="FR103" s="97"/>
      <c r="FS103" s="97"/>
      <c r="FT103" s="97"/>
      <c r="FU103" s="97"/>
      <c r="FV103" s="97"/>
      <c r="FW103" s="97"/>
      <c r="FX103" s="97"/>
      <c r="FY103" s="97"/>
      <c r="FZ103" s="97"/>
      <c r="GA103" s="97"/>
      <c r="GB103" s="97"/>
      <c r="GC103" s="97"/>
      <c r="GD103" s="97"/>
      <c r="GE103" s="97"/>
      <c r="GF103" s="97"/>
      <c r="GG103" s="97"/>
      <c r="GH103" s="97"/>
      <c r="GI103" s="97"/>
      <c r="GJ103" s="97"/>
      <c r="GK103" s="97"/>
      <c r="GL103" s="97"/>
      <c r="GM103" s="97"/>
      <c r="GN103" s="97"/>
      <c r="GO103" s="97"/>
      <c r="GP103" s="97"/>
      <c r="GQ103" s="97"/>
      <c r="GR103" s="97"/>
      <c r="GS103" s="97"/>
    </row>
    <row r="104" spans="1:201" s="98" customFormat="1" ht="15" customHeight="1">
      <c r="A104" s="30"/>
      <c r="B104" s="110" t="s">
        <v>26</v>
      </c>
      <c r="C104" s="29"/>
      <c r="D104" s="111"/>
      <c r="E104" s="112"/>
      <c r="F104" s="109"/>
      <c r="G104" s="42"/>
      <c r="H104" s="42"/>
      <c r="I104" s="42"/>
      <c r="J104" s="42"/>
      <c r="K104" s="42"/>
      <c r="L104" s="42"/>
      <c r="M104" s="42"/>
      <c r="N104" s="97"/>
      <c r="O104" s="97"/>
      <c r="P104" s="97"/>
      <c r="Q104" s="97"/>
      <c r="R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</row>
    <row r="105" spans="1:201" s="98" customFormat="1" ht="15" customHeight="1">
      <c r="A105" s="30"/>
      <c r="B105" s="110" t="s">
        <v>27</v>
      </c>
      <c r="C105" s="18"/>
      <c r="D105" s="21"/>
      <c r="E105" s="18"/>
      <c r="F105" s="45">
        <v>83000</v>
      </c>
      <c r="G105" s="42">
        <v>83000</v>
      </c>
      <c r="H105" s="42"/>
      <c r="I105" s="42"/>
      <c r="J105" s="42"/>
      <c r="K105" s="42"/>
      <c r="L105" s="42"/>
      <c r="M105" s="42"/>
      <c r="N105" s="97"/>
      <c r="O105" s="97"/>
      <c r="P105" s="97"/>
      <c r="Q105" s="97"/>
      <c r="R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</row>
    <row r="106" spans="1:201" s="98" customFormat="1" ht="7.5" customHeight="1">
      <c r="A106" s="30"/>
      <c r="B106" s="110"/>
      <c r="C106" s="18"/>
      <c r="D106" s="21"/>
      <c r="E106" s="18"/>
      <c r="F106" s="45"/>
      <c r="G106" s="42"/>
      <c r="H106" s="42"/>
      <c r="I106" s="42"/>
      <c r="J106" s="42"/>
      <c r="K106" s="42"/>
      <c r="L106" s="42"/>
      <c r="M106" s="42"/>
      <c r="N106" s="97"/>
      <c r="O106" s="97"/>
      <c r="P106" s="97"/>
      <c r="Q106" s="97"/>
      <c r="R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</row>
    <row r="107" spans="1:201" s="98" customFormat="1" ht="15" customHeight="1">
      <c r="A107" s="25">
        <v>19</v>
      </c>
      <c r="B107" s="89" t="s">
        <v>52</v>
      </c>
      <c r="C107" s="115"/>
      <c r="D107" s="91"/>
      <c r="E107" s="92"/>
      <c r="F107" s="93"/>
      <c r="G107" s="93"/>
      <c r="H107" s="95"/>
      <c r="I107" s="95"/>
      <c r="J107" s="95"/>
      <c r="K107" s="42"/>
      <c r="L107" s="42"/>
      <c r="M107" s="42"/>
      <c r="N107" s="97"/>
      <c r="O107" s="97"/>
      <c r="P107" s="97"/>
      <c r="Q107" s="97"/>
      <c r="R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</row>
    <row r="108" spans="1:201" s="98" customFormat="1" ht="15" customHeight="1">
      <c r="A108" s="30"/>
      <c r="B108" s="87" t="s">
        <v>53</v>
      </c>
      <c r="C108" s="90">
        <v>801</v>
      </c>
      <c r="D108" s="91">
        <v>80101</v>
      </c>
      <c r="E108" s="92">
        <v>6050</v>
      </c>
      <c r="F108" s="192">
        <v>20000</v>
      </c>
      <c r="G108" s="116"/>
      <c r="H108" s="95">
        <v>20000</v>
      </c>
      <c r="I108" s="95">
        <v>20000</v>
      </c>
      <c r="J108" s="73">
        <f>I108/H108*100</f>
        <v>100</v>
      </c>
      <c r="K108" s="42"/>
      <c r="L108" s="42"/>
      <c r="M108" s="42"/>
      <c r="N108" s="97"/>
      <c r="O108" s="97"/>
      <c r="P108" s="97"/>
      <c r="Q108" s="97"/>
      <c r="R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</row>
    <row r="109" spans="1:201" s="98" customFormat="1" ht="15" customHeight="1">
      <c r="A109" s="30"/>
      <c r="B109" s="30" t="s">
        <v>101</v>
      </c>
      <c r="C109" s="115"/>
      <c r="D109" s="91"/>
      <c r="E109" s="92"/>
      <c r="F109" s="93"/>
      <c r="G109" s="93"/>
      <c r="H109" s="95"/>
      <c r="I109" s="95"/>
      <c r="J109" s="95"/>
      <c r="K109" s="42"/>
      <c r="L109" s="42"/>
      <c r="M109" s="42"/>
      <c r="N109" s="97"/>
      <c r="O109" s="97"/>
      <c r="P109" s="97"/>
      <c r="Q109" s="97"/>
      <c r="R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</row>
    <row r="110" spans="1:256" s="123" customFormat="1" ht="7.5" customHeight="1">
      <c r="A110" s="60"/>
      <c r="B110" s="117"/>
      <c r="C110" s="118"/>
      <c r="D110" s="119"/>
      <c r="E110" s="120"/>
      <c r="F110" s="121"/>
      <c r="G110" s="121"/>
      <c r="H110" s="122"/>
      <c r="I110" s="122"/>
      <c r="J110" s="122"/>
      <c r="K110" s="69"/>
      <c r="L110" s="69"/>
      <c r="M110" s="69"/>
      <c r="N110" s="193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  <c r="IL110" s="97"/>
      <c r="IM110" s="97"/>
      <c r="IN110" s="97"/>
      <c r="IO110" s="97"/>
      <c r="IP110" s="97"/>
      <c r="IQ110" s="97"/>
      <c r="IR110" s="97"/>
      <c r="IS110" s="97"/>
      <c r="IT110" s="97"/>
      <c r="IU110" s="97"/>
      <c r="IV110" s="97"/>
    </row>
    <row r="111" spans="1:256" s="98" customFormat="1" ht="7.5" customHeight="1">
      <c r="A111" s="30"/>
      <c r="B111" s="124"/>
      <c r="C111" s="115"/>
      <c r="D111" s="91"/>
      <c r="E111" s="92"/>
      <c r="F111" s="93"/>
      <c r="G111" s="93"/>
      <c r="H111" s="95"/>
      <c r="I111" s="95"/>
      <c r="J111" s="95"/>
      <c r="K111" s="42"/>
      <c r="L111" s="42"/>
      <c r="M111" s="42"/>
      <c r="N111" s="97"/>
      <c r="O111" s="97"/>
      <c r="P111" s="97"/>
      <c r="Q111" s="97"/>
      <c r="R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256" s="98" customFormat="1" ht="15" customHeight="1">
      <c r="A112" s="30"/>
      <c r="B112" s="125" t="s">
        <v>64</v>
      </c>
      <c r="C112" s="18"/>
      <c r="D112" s="21"/>
      <c r="E112" s="18"/>
      <c r="F112" s="45"/>
      <c r="G112" s="42"/>
      <c r="H112" s="42"/>
      <c r="I112" s="42"/>
      <c r="J112" s="42"/>
      <c r="K112" s="42"/>
      <c r="L112" s="42"/>
      <c r="M112" s="42"/>
      <c r="N112" s="97"/>
      <c r="O112" s="97"/>
      <c r="P112" s="97"/>
      <c r="Q112" s="97"/>
      <c r="R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  <c r="IL112" s="97"/>
      <c r="IM112" s="97"/>
      <c r="IN112" s="97"/>
      <c r="IO112" s="97"/>
      <c r="IP112" s="97"/>
      <c r="IQ112" s="97"/>
      <c r="IR112" s="97"/>
      <c r="IS112" s="97"/>
      <c r="IT112" s="97"/>
      <c r="IU112" s="97"/>
      <c r="IV112" s="97"/>
    </row>
    <row r="113" spans="1:38" s="98" customFormat="1" ht="7.5" customHeight="1">
      <c r="A113" s="30"/>
      <c r="B113" s="110"/>
      <c r="C113" s="18"/>
      <c r="D113" s="21"/>
      <c r="E113" s="18"/>
      <c r="F113" s="45"/>
      <c r="G113" s="42"/>
      <c r="H113" s="42"/>
      <c r="I113" s="42"/>
      <c r="J113" s="42"/>
      <c r="K113" s="42"/>
      <c r="L113" s="42"/>
      <c r="M113" s="42"/>
      <c r="N113" s="97"/>
      <c r="O113" s="97"/>
      <c r="P113" s="97"/>
      <c r="Q113" s="97"/>
      <c r="R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</row>
    <row r="114" spans="1:18" s="98" customFormat="1" ht="15" customHeight="1">
      <c r="A114" s="25">
        <v>20</v>
      </c>
      <c r="B114" s="81" t="s">
        <v>28</v>
      </c>
      <c r="C114" s="126"/>
      <c r="D114" s="71"/>
      <c r="E114" s="127"/>
      <c r="F114" s="42"/>
      <c r="G114" s="42"/>
      <c r="H114" s="42"/>
      <c r="I114" s="42"/>
      <c r="J114" s="42"/>
      <c r="K114" s="42"/>
      <c r="L114" s="42"/>
      <c r="M114" s="42"/>
      <c r="N114" s="97"/>
      <c r="O114" s="97"/>
      <c r="P114" s="97"/>
      <c r="Q114" s="97"/>
      <c r="R114" s="97"/>
    </row>
    <row r="115" spans="1:18" s="98" customFormat="1" ht="15" customHeight="1">
      <c r="A115" s="25"/>
      <c r="B115" s="81" t="s">
        <v>20</v>
      </c>
      <c r="C115" s="70">
        <v>700</v>
      </c>
      <c r="D115" s="71">
        <v>70005</v>
      </c>
      <c r="E115" s="127">
        <v>6050</v>
      </c>
      <c r="F115" s="37">
        <f>SUM(G115:H115)</f>
        <v>372842.96</v>
      </c>
      <c r="G115" s="40">
        <v>17080</v>
      </c>
      <c r="H115" s="40">
        <f>SUM(H116:H117)</f>
        <v>355762.96</v>
      </c>
      <c r="I115" s="40">
        <f>SUM(I116:I117)</f>
        <v>355762.96</v>
      </c>
      <c r="J115" s="84">
        <f>I115/H115*100</f>
        <v>100</v>
      </c>
      <c r="K115" s="42"/>
      <c r="L115" s="42"/>
      <c r="M115" s="42"/>
      <c r="N115" s="97"/>
      <c r="O115" s="97"/>
      <c r="P115" s="97"/>
      <c r="Q115" s="97"/>
      <c r="R115" s="97"/>
    </row>
    <row r="116" spans="1:18" s="98" customFormat="1" ht="15" customHeight="1">
      <c r="A116" s="25"/>
      <c r="B116" s="30" t="s">
        <v>101</v>
      </c>
      <c r="C116" s="126"/>
      <c r="D116" s="71"/>
      <c r="E116" s="127"/>
      <c r="F116" s="42">
        <f>SUM(G116:H116)</f>
        <v>260990.07</v>
      </c>
      <c r="G116" s="42">
        <v>17080</v>
      </c>
      <c r="H116" s="42">
        <v>243910.07</v>
      </c>
      <c r="I116" s="42">
        <v>243910.07</v>
      </c>
      <c r="J116" s="128"/>
      <c r="K116" s="42"/>
      <c r="L116" s="42"/>
      <c r="M116" s="42"/>
      <c r="N116" s="97"/>
      <c r="O116" s="97"/>
      <c r="P116" s="97"/>
      <c r="Q116" s="97"/>
      <c r="R116" s="97"/>
    </row>
    <row r="117" spans="1:18" s="98" customFormat="1" ht="15" customHeight="1">
      <c r="A117" s="25"/>
      <c r="B117" s="81" t="s">
        <v>73</v>
      </c>
      <c r="C117" s="126"/>
      <c r="D117" s="71"/>
      <c r="E117" s="127"/>
      <c r="F117" s="42">
        <f>SUM(G117:H117)</f>
        <v>111852.89</v>
      </c>
      <c r="G117" s="42"/>
      <c r="H117" s="42">
        <v>111852.89</v>
      </c>
      <c r="I117" s="42">
        <v>111852.89</v>
      </c>
      <c r="J117" s="128"/>
      <c r="K117" s="42"/>
      <c r="L117" s="45"/>
      <c r="M117" s="42"/>
      <c r="N117" s="97"/>
      <c r="O117" s="97"/>
      <c r="P117" s="97"/>
      <c r="Q117" s="97"/>
      <c r="R117" s="97"/>
    </row>
    <row r="118" spans="1:18" s="98" customFormat="1" ht="7.5" customHeight="1">
      <c r="A118" s="25"/>
      <c r="B118" s="81"/>
      <c r="C118" s="126"/>
      <c r="D118" s="71"/>
      <c r="E118" s="127"/>
      <c r="F118" s="42"/>
      <c r="G118" s="42"/>
      <c r="H118" s="42"/>
      <c r="I118" s="42"/>
      <c r="J118" s="128"/>
      <c r="K118" s="42"/>
      <c r="L118" s="45"/>
      <c r="M118" s="42"/>
      <c r="N118" s="97"/>
      <c r="O118" s="97"/>
      <c r="P118" s="97"/>
      <c r="Q118" s="97"/>
      <c r="R118" s="97"/>
    </row>
    <row r="119" spans="1:18" s="98" customFormat="1" ht="15" customHeight="1">
      <c r="A119" s="25">
        <v>21</v>
      </c>
      <c r="B119" s="129" t="s">
        <v>29</v>
      </c>
      <c r="C119" s="105">
        <v>750</v>
      </c>
      <c r="D119" s="127">
        <v>75023</v>
      </c>
      <c r="E119" s="72">
        <v>6050</v>
      </c>
      <c r="F119" s="103">
        <f>SUM(G119+H119+K119+L119+M119)</f>
        <v>350000</v>
      </c>
      <c r="G119" s="104"/>
      <c r="H119" s="74">
        <v>100000</v>
      </c>
      <c r="I119" s="96">
        <v>1220</v>
      </c>
      <c r="J119" s="73">
        <f>I119/H119*100</f>
        <v>1.22</v>
      </c>
      <c r="K119" s="42">
        <v>250000</v>
      </c>
      <c r="L119" s="104"/>
      <c r="M119" s="44"/>
      <c r="N119" s="97"/>
      <c r="O119" s="97"/>
      <c r="P119" s="97"/>
      <c r="Q119" s="97"/>
      <c r="R119" s="97"/>
    </row>
    <row r="120" spans="1:18" s="98" customFormat="1" ht="15" customHeight="1">
      <c r="A120" s="25"/>
      <c r="B120" s="30" t="s">
        <v>101</v>
      </c>
      <c r="C120" s="105"/>
      <c r="D120" s="105"/>
      <c r="E120" s="106"/>
      <c r="F120" s="107"/>
      <c r="G120" s="130"/>
      <c r="H120" s="131"/>
      <c r="I120" s="131"/>
      <c r="J120" s="128"/>
      <c r="K120" s="32"/>
      <c r="L120" s="104"/>
      <c r="M120" s="44"/>
      <c r="N120" s="97"/>
      <c r="O120" s="97"/>
      <c r="P120" s="97"/>
      <c r="Q120" s="97"/>
      <c r="R120" s="97"/>
    </row>
    <row r="121" spans="1:18" s="98" customFormat="1" ht="7.5" customHeight="1">
      <c r="A121" s="25"/>
      <c r="B121" s="30"/>
      <c r="C121" s="105"/>
      <c r="D121" s="105"/>
      <c r="E121" s="106"/>
      <c r="F121" s="107"/>
      <c r="G121" s="130"/>
      <c r="H121" s="131"/>
      <c r="I121" s="131"/>
      <c r="J121" s="128"/>
      <c r="K121" s="32"/>
      <c r="L121" s="104"/>
      <c r="M121" s="44"/>
      <c r="N121" s="97"/>
      <c r="O121" s="97"/>
      <c r="P121" s="97"/>
      <c r="Q121" s="97"/>
      <c r="R121" s="97"/>
    </row>
    <row r="122" spans="1:18" s="98" customFormat="1" ht="0.75" customHeight="1" hidden="1">
      <c r="A122" s="132"/>
      <c r="B122" s="133"/>
      <c r="C122" s="134"/>
      <c r="D122" s="35"/>
      <c r="E122" s="77"/>
      <c r="F122" s="135"/>
      <c r="G122" s="135"/>
      <c r="H122" s="136"/>
      <c r="I122" s="136"/>
      <c r="J122" s="128"/>
      <c r="K122" s="137"/>
      <c r="L122" s="137"/>
      <c r="M122" s="137"/>
      <c r="N122" s="97"/>
      <c r="O122" s="97"/>
      <c r="P122" s="97"/>
      <c r="Q122" s="97"/>
      <c r="R122" s="97"/>
    </row>
    <row r="123" spans="1:18" s="98" customFormat="1" ht="15" customHeight="1">
      <c r="A123" s="25">
        <v>22</v>
      </c>
      <c r="B123" s="81" t="s">
        <v>114</v>
      </c>
      <c r="C123" s="126"/>
      <c r="D123" s="71"/>
      <c r="E123" s="127"/>
      <c r="F123" s="42"/>
      <c r="G123" s="42"/>
      <c r="H123" s="42"/>
      <c r="I123" s="42"/>
      <c r="J123" s="128"/>
      <c r="K123" s="42"/>
      <c r="L123" s="45"/>
      <c r="M123" s="42"/>
      <c r="N123" s="138"/>
      <c r="O123" s="138"/>
      <c r="P123" s="138"/>
      <c r="Q123" s="138"/>
      <c r="R123" s="139"/>
    </row>
    <row r="124" spans="1:15" s="98" customFormat="1" ht="15" customHeight="1">
      <c r="A124" s="25"/>
      <c r="B124" s="81" t="s">
        <v>115</v>
      </c>
      <c r="C124" s="70">
        <v>851</v>
      </c>
      <c r="D124" s="71">
        <v>85154</v>
      </c>
      <c r="E124" s="127">
        <v>6050</v>
      </c>
      <c r="F124" s="46">
        <v>80000</v>
      </c>
      <c r="G124" s="42"/>
      <c r="H124" s="42">
        <v>80000</v>
      </c>
      <c r="I124" s="44"/>
      <c r="J124" s="128"/>
      <c r="K124" s="42"/>
      <c r="L124" s="45"/>
      <c r="M124" s="42"/>
      <c r="N124" s="108"/>
      <c r="O124" s="97"/>
    </row>
    <row r="125" spans="1:15" s="98" customFormat="1" ht="15" customHeight="1">
      <c r="A125" s="25"/>
      <c r="B125" s="30" t="s">
        <v>101</v>
      </c>
      <c r="C125" s="126"/>
      <c r="D125" s="71"/>
      <c r="E125" s="127"/>
      <c r="F125" s="46"/>
      <c r="G125" s="42"/>
      <c r="H125" s="42"/>
      <c r="I125" s="42"/>
      <c r="J125" s="128"/>
      <c r="K125" s="42"/>
      <c r="L125" s="45"/>
      <c r="M125" s="42"/>
      <c r="N125" s="108"/>
      <c r="O125" s="97"/>
    </row>
    <row r="126" spans="1:15" s="98" customFormat="1" ht="7.5" customHeight="1">
      <c r="A126" s="25"/>
      <c r="B126" s="81"/>
      <c r="C126" s="126"/>
      <c r="D126" s="71"/>
      <c r="E126" s="127"/>
      <c r="F126" s="46"/>
      <c r="G126" s="42"/>
      <c r="H126" s="42"/>
      <c r="I126" s="42"/>
      <c r="J126" s="128"/>
      <c r="K126" s="42"/>
      <c r="L126" s="45"/>
      <c r="M126" s="42"/>
      <c r="N126" s="108"/>
      <c r="O126" s="97"/>
    </row>
    <row r="127" spans="1:15" s="98" customFormat="1" ht="15" customHeight="1">
      <c r="A127" s="25">
        <v>23</v>
      </c>
      <c r="B127" s="30" t="s">
        <v>31</v>
      </c>
      <c r="C127" s="18"/>
      <c r="D127" s="18"/>
      <c r="E127" s="21"/>
      <c r="F127" s="82"/>
      <c r="G127" s="140"/>
      <c r="H127" s="82"/>
      <c r="I127" s="82"/>
      <c r="J127" s="128"/>
      <c r="K127" s="42"/>
      <c r="L127" s="45"/>
      <c r="M127" s="42"/>
      <c r="N127" s="108"/>
      <c r="O127" s="97"/>
    </row>
    <row r="128" spans="1:15" s="98" customFormat="1" ht="15" customHeight="1">
      <c r="A128" s="25"/>
      <c r="B128" s="30" t="s">
        <v>30</v>
      </c>
      <c r="C128" s="18">
        <v>921</v>
      </c>
      <c r="D128" s="26">
        <v>92109</v>
      </c>
      <c r="E128" s="28">
        <v>6050</v>
      </c>
      <c r="F128" s="37">
        <f>SUM(G128:H128)</f>
        <v>605334</v>
      </c>
      <c r="G128" s="83">
        <f>SUM(G129:G130)</f>
        <v>405334</v>
      </c>
      <c r="H128" s="40">
        <v>200000</v>
      </c>
      <c r="I128" s="40">
        <v>199930.51</v>
      </c>
      <c r="J128" s="84">
        <f>I128/H128*100</f>
        <v>99.96525500000001</v>
      </c>
      <c r="K128" s="42"/>
      <c r="L128" s="45"/>
      <c r="M128" s="42"/>
      <c r="N128" s="108"/>
      <c r="O128" s="97"/>
    </row>
    <row r="129" spans="1:15" s="98" customFormat="1" ht="15" customHeight="1">
      <c r="A129" s="25"/>
      <c r="B129" s="30" t="s">
        <v>101</v>
      </c>
      <c r="C129" s="18"/>
      <c r="D129" s="26"/>
      <c r="E129" s="28"/>
      <c r="F129" s="74">
        <v>425334</v>
      </c>
      <c r="G129" s="42">
        <v>225334</v>
      </c>
      <c r="H129" s="42">
        <v>200000</v>
      </c>
      <c r="I129" s="42">
        <v>199930.51</v>
      </c>
      <c r="J129" s="128"/>
      <c r="K129" s="42"/>
      <c r="L129" s="45"/>
      <c r="M129" s="42"/>
      <c r="N129" s="108"/>
      <c r="O129" s="97"/>
    </row>
    <row r="130" spans="1:15" s="98" customFormat="1" ht="15" customHeight="1">
      <c r="A130" s="25"/>
      <c r="B130" s="30" t="s">
        <v>123</v>
      </c>
      <c r="C130" s="18"/>
      <c r="D130" s="28"/>
      <c r="E130" s="25"/>
      <c r="F130" s="45">
        <v>180000</v>
      </c>
      <c r="G130" s="42">
        <v>180000</v>
      </c>
      <c r="H130" s="104"/>
      <c r="I130" s="44"/>
      <c r="J130" s="128"/>
      <c r="K130" s="42"/>
      <c r="L130" s="45"/>
      <c r="M130" s="42"/>
      <c r="N130" s="108"/>
      <c r="O130" s="97"/>
    </row>
    <row r="131" spans="1:15" s="98" customFormat="1" ht="7.5" customHeight="1" thickBot="1">
      <c r="A131" s="212"/>
      <c r="B131" s="213"/>
      <c r="C131" s="214"/>
      <c r="D131" s="208"/>
      <c r="E131" s="209"/>
      <c r="F131" s="215"/>
      <c r="G131" s="216"/>
      <c r="H131" s="216"/>
      <c r="I131" s="216"/>
      <c r="J131" s="217"/>
      <c r="K131" s="216"/>
      <c r="L131" s="218"/>
      <c r="M131" s="216"/>
      <c r="N131" s="108"/>
      <c r="O131" s="97"/>
    </row>
    <row r="132" spans="1:15" s="98" customFormat="1" ht="9" customHeight="1">
      <c r="A132" s="28"/>
      <c r="B132" s="110"/>
      <c r="C132" s="196"/>
      <c r="D132" s="184"/>
      <c r="E132" s="72"/>
      <c r="F132" s="109"/>
      <c r="G132" s="45"/>
      <c r="H132" s="45"/>
      <c r="I132" s="45"/>
      <c r="J132" s="194"/>
      <c r="K132" s="45"/>
      <c r="L132" s="45"/>
      <c r="M132" s="45"/>
      <c r="N132" s="108"/>
      <c r="O132" s="97"/>
    </row>
    <row r="133" spans="1:15" s="98" customFormat="1" ht="9" customHeight="1">
      <c r="A133" s="28"/>
      <c r="B133" s="110"/>
      <c r="C133" s="196"/>
      <c r="D133" s="184"/>
      <c r="E133" s="72"/>
      <c r="F133" s="109"/>
      <c r="G133" s="45"/>
      <c r="H133" s="45"/>
      <c r="I133" s="45"/>
      <c r="J133" s="194"/>
      <c r="K133" s="45"/>
      <c r="L133" s="45"/>
      <c r="M133" s="45"/>
      <c r="N133" s="108"/>
      <c r="O133" s="97"/>
    </row>
    <row r="134" spans="1:15" s="98" customFormat="1" ht="15" customHeight="1">
      <c r="A134" s="232" t="s">
        <v>15</v>
      </c>
      <c r="B134" s="15"/>
      <c r="C134" s="240" t="s">
        <v>10</v>
      </c>
      <c r="D134" s="241"/>
      <c r="E134" s="242"/>
      <c r="F134" s="16" t="s">
        <v>9</v>
      </c>
      <c r="G134" s="235" t="s">
        <v>8</v>
      </c>
      <c r="H134" s="236"/>
      <c r="I134" s="236"/>
      <c r="J134" s="236"/>
      <c r="K134" s="236"/>
      <c r="L134" s="236"/>
      <c r="M134" s="17"/>
      <c r="N134" s="108"/>
      <c r="O134" s="97"/>
    </row>
    <row r="135" spans="1:15" s="98" customFormat="1" ht="15" customHeight="1">
      <c r="A135" s="233"/>
      <c r="B135" s="19" t="s">
        <v>0</v>
      </c>
      <c r="C135" s="243"/>
      <c r="D135" s="244"/>
      <c r="E135" s="245"/>
      <c r="F135" s="21" t="s">
        <v>1</v>
      </c>
      <c r="G135" s="18">
        <v>2008</v>
      </c>
      <c r="H135" s="235">
        <v>2009</v>
      </c>
      <c r="I135" s="236"/>
      <c r="J135" s="237"/>
      <c r="K135" s="232">
        <v>2010</v>
      </c>
      <c r="L135" s="232">
        <v>2011</v>
      </c>
      <c r="M135" s="232">
        <v>2012</v>
      </c>
      <c r="N135" s="108"/>
      <c r="O135" s="97"/>
    </row>
    <row r="136" spans="1:15" s="98" customFormat="1" ht="15" customHeight="1">
      <c r="A136" s="233"/>
      <c r="B136" s="18" t="s">
        <v>2</v>
      </c>
      <c r="C136" s="232" t="s">
        <v>3</v>
      </c>
      <c r="D136" s="232" t="s">
        <v>4</v>
      </c>
      <c r="E136" s="232" t="s">
        <v>7</v>
      </c>
      <c r="F136" s="21" t="s">
        <v>5</v>
      </c>
      <c r="G136" s="18" t="s">
        <v>14</v>
      </c>
      <c r="H136" s="232" t="s">
        <v>66</v>
      </c>
      <c r="I136" s="232" t="s">
        <v>67</v>
      </c>
      <c r="J136" s="232" t="s">
        <v>68</v>
      </c>
      <c r="K136" s="233"/>
      <c r="L136" s="233"/>
      <c r="M136" s="233"/>
      <c r="N136" s="108"/>
      <c r="O136" s="97"/>
    </row>
    <row r="137" spans="1:15" s="98" customFormat="1" ht="15" customHeight="1">
      <c r="A137" s="234"/>
      <c r="B137" s="23"/>
      <c r="C137" s="234"/>
      <c r="D137" s="234"/>
      <c r="E137" s="234"/>
      <c r="F137" s="20"/>
      <c r="G137" s="23" t="s">
        <v>13</v>
      </c>
      <c r="H137" s="234"/>
      <c r="I137" s="234"/>
      <c r="J137" s="234"/>
      <c r="K137" s="234"/>
      <c r="L137" s="234"/>
      <c r="M137" s="234"/>
      <c r="N137" s="108"/>
      <c r="O137" s="97"/>
    </row>
    <row r="138" spans="1:16" s="98" customFormat="1" ht="6" customHeight="1">
      <c r="A138" s="25"/>
      <c r="B138" s="27"/>
      <c r="C138" s="81"/>
      <c r="D138" s="126"/>
      <c r="E138" s="71"/>
      <c r="F138" s="127"/>
      <c r="G138" s="46"/>
      <c r="H138" s="42"/>
      <c r="I138" s="42"/>
      <c r="J138" s="42"/>
      <c r="K138" s="128"/>
      <c r="L138" s="42"/>
      <c r="M138" s="45"/>
      <c r="N138" s="74"/>
      <c r="O138" s="108"/>
      <c r="P138" s="97"/>
    </row>
    <row r="139" spans="1:14" s="98" customFormat="1" ht="15" customHeight="1">
      <c r="A139" s="25"/>
      <c r="B139" s="145" t="s">
        <v>12</v>
      </c>
      <c r="C139" s="25"/>
      <c r="D139" s="28"/>
      <c r="E139" s="25"/>
      <c r="F139" s="109"/>
      <c r="G139" s="42"/>
      <c r="H139" s="114"/>
      <c r="I139" s="114"/>
      <c r="J139" s="128"/>
      <c r="K139" s="114"/>
      <c r="L139" s="45"/>
      <c r="M139" s="42"/>
      <c r="N139" s="97"/>
    </row>
    <row r="140" spans="1:14" s="98" customFormat="1" ht="6" customHeight="1">
      <c r="A140" s="25"/>
      <c r="B140" s="112"/>
      <c r="C140" s="25"/>
      <c r="D140" s="28"/>
      <c r="E140" s="25"/>
      <c r="F140" s="109"/>
      <c r="G140" s="42"/>
      <c r="H140" s="114"/>
      <c r="I140" s="114"/>
      <c r="J140" s="128"/>
      <c r="K140" s="114"/>
      <c r="L140" s="74"/>
      <c r="M140" s="42"/>
      <c r="N140" s="97"/>
    </row>
    <row r="141" spans="1:14" s="98" customFormat="1" ht="15" customHeight="1">
      <c r="A141" s="25">
        <v>24</v>
      </c>
      <c r="B141" s="146" t="s">
        <v>19</v>
      </c>
      <c r="C141" s="25"/>
      <c r="D141" s="25"/>
      <c r="E141" s="26"/>
      <c r="F141" s="46"/>
      <c r="G141" s="43"/>
      <c r="H141" s="42"/>
      <c r="I141" s="42"/>
      <c r="J141" s="128"/>
      <c r="K141" s="42"/>
      <c r="L141" s="45"/>
      <c r="M141" s="42"/>
      <c r="N141" s="97"/>
    </row>
    <row r="142" spans="1:14" s="98" customFormat="1" ht="15" customHeight="1">
      <c r="A142" s="30"/>
      <c r="B142" s="146" t="s">
        <v>43</v>
      </c>
      <c r="C142" s="18"/>
      <c r="D142" s="25"/>
      <c r="E142" s="26"/>
      <c r="F142" s="46"/>
      <c r="G142" s="46"/>
      <c r="H142" s="42"/>
      <c r="I142" s="42"/>
      <c r="J142" s="128"/>
      <c r="K142" s="42"/>
      <c r="L142" s="45"/>
      <c r="M142" s="42"/>
      <c r="N142" s="97"/>
    </row>
    <row r="143" spans="1:14" s="98" customFormat="1" ht="15" customHeight="1">
      <c r="A143" s="30"/>
      <c r="B143" s="147" t="s">
        <v>44</v>
      </c>
      <c r="C143" s="18"/>
      <c r="D143" s="25"/>
      <c r="E143" s="26"/>
      <c r="F143" s="46"/>
      <c r="G143" s="46"/>
      <c r="H143" s="82"/>
      <c r="I143" s="82"/>
      <c r="J143" s="128"/>
      <c r="K143" s="46"/>
      <c r="L143" s="148"/>
      <c r="M143" s="46"/>
      <c r="N143" s="97"/>
    </row>
    <row r="144" spans="1:14" s="98" customFormat="1" ht="6" customHeight="1">
      <c r="A144" s="30"/>
      <c r="B144" s="30"/>
      <c r="C144" s="21"/>
      <c r="D144" s="25"/>
      <c r="E144" s="26"/>
      <c r="F144" s="37"/>
      <c r="G144" s="38"/>
      <c r="H144" s="38"/>
      <c r="I144" s="38"/>
      <c r="J144" s="128"/>
      <c r="K144" s="46"/>
      <c r="L144" s="148"/>
      <c r="M144" s="46"/>
      <c r="N144" s="97"/>
    </row>
    <row r="145" spans="1:14" s="98" customFormat="1" ht="15" customHeight="1">
      <c r="A145" s="30" t="s">
        <v>126</v>
      </c>
      <c r="B145" s="30" t="s">
        <v>32</v>
      </c>
      <c r="C145" s="21"/>
      <c r="D145" s="25"/>
      <c r="E145" s="26"/>
      <c r="F145" s="37">
        <v>651044.39</v>
      </c>
      <c r="G145" s="40">
        <f>SUM(G146:G147)</f>
        <v>530673.39</v>
      </c>
      <c r="H145" s="40">
        <v>84893</v>
      </c>
      <c r="I145" s="40">
        <f>SUM(I146)</f>
        <v>84893</v>
      </c>
      <c r="J145" s="84">
        <f>I145/H145*100</f>
        <v>100</v>
      </c>
      <c r="K145" s="40">
        <v>10834</v>
      </c>
      <c r="L145" s="151">
        <v>12322</v>
      </c>
      <c r="M145" s="152">
        <v>12322</v>
      </c>
      <c r="N145" s="97"/>
    </row>
    <row r="146" spans="1:13" s="98" customFormat="1" ht="15" customHeight="1">
      <c r="A146" s="30"/>
      <c r="B146" s="30" t="s">
        <v>101</v>
      </c>
      <c r="C146" s="21">
        <v>900</v>
      </c>
      <c r="D146" s="25">
        <v>90001</v>
      </c>
      <c r="E146" s="26">
        <v>6050</v>
      </c>
      <c r="F146" s="42">
        <v>553542.39</v>
      </c>
      <c r="G146" s="45">
        <v>433171.39</v>
      </c>
      <c r="H146" s="42">
        <v>84893</v>
      </c>
      <c r="I146" s="42">
        <v>84893</v>
      </c>
      <c r="J146" s="128"/>
      <c r="K146" s="42">
        <v>10834</v>
      </c>
      <c r="L146" s="149">
        <v>12322</v>
      </c>
      <c r="M146" s="150">
        <v>12322</v>
      </c>
    </row>
    <row r="147" spans="1:13" s="98" customFormat="1" ht="15" customHeight="1">
      <c r="A147" s="30"/>
      <c r="B147" s="100" t="s">
        <v>35</v>
      </c>
      <c r="C147" s="21">
        <v>900</v>
      </c>
      <c r="D147" s="25">
        <v>90011</v>
      </c>
      <c r="E147" s="26">
        <v>6110</v>
      </c>
      <c r="F147" s="42">
        <v>97502</v>
      </c>
      <c r="G147" s="43">
        <v>97502</v>
      </c>
      <c r="H147" s="42"/>
      <c r="I147" s="42"/>
      <c r="J147" s="128"/>
      <c r="K147" s="42"/>
      <c r="L147" s="149"/>
      <c r="M147" s="150"/>
    </row>
    <row r="148" spans="1:13" s="98" customFormat="1" ht="6" customHeight="1">
      <c r="A148" s="30"/>
      <c r="B148" s="81"/>
      <c r="C148" s="18"/>
      <c r="D148" s="25"/>
      <c r="E148" s="26"/>
      <c r="F148" s="46"/>
      <c r="G148" s="43"/>
      <c r="H148" s="42"/>
      <c r="I148" s="42"/>
      <c r="J148" s="128"/>
      <c r="K148" s="42"/>
      <c r="L148" s="149"/>
      <c r="M148" s="150"/>
    </row>
    <row r="149" spans="1:13" s="98" customFormat="1" ht="15" customHeight="1">
      <c r="A149" s="30" t="s">
        <v>127</v>
      </c>
      <c r="B149" s="81" t="s">
        <v>33</v>
      </c>
      <c r="C149" s="18">
        <v>900</v>
      </c>
      <c r="D149" s="25">
        <v>90001</v>
      </c>
      <c r="E149" s="26"/>
      <c r="F149" s="101">
        <f>SUM(G149+H149+K149+L149+M149)</f>
        <v>24074500</v>
      </c>
      <c r="G149" s="43"/>
      <c r="H149" s="40">
        <f>SUM(H150:H152)</f>
        <v>814230.77</v>
      </c>
      <c r="I149" s="40">
        <f>SUM(I150:I152)</f>
        <v>814230.77</v>
      </c>
      <c r="J149" s="84">
        <f>I149/H149*100</f>
        <v>100</v>
      </c>
      <c r="K149" s="40">
        <f>SUM(K150:K152)</f>
        <v>8770846.68</v>
      </c>
      <c r="L149" s="40">
        <f>SUM(L150:L152)</f>
        <v>8872581.149999999</v>
      </c>
      <c r="M149" s="40">
        <f>SUM(M150:M152)</f>
        <v>5616841.4</v>
      </c>
    </row>
    <row r="150" spans="1:13" s="98" customFormat="1" ht="15" customHeight="1">
      <c r="A150" s="30"/>
      <c r="B150" s="30" t="s">
        <v>101</v>
      </c>
      <c r="C150" s="28"/>
      <c r="D150" s="25"/>
      <c r="E150" s="26">
        <v>6059</v>
      </c>
      <c r="F150" s="44">
        <f>SUM(G150+H150+K150+L150+M150)</f>
        <v>1179448.2000000002</v>
      </c>
      <c r="G150" s="43"/>
      <c r="H150" s="42">
        <v>361192.77</v>
      </c>
      <c r="I150" s="42">
        <v>361192.77</v>
      </c>
      <c r="J150" s="128"/>
      <c r="K150" s="42">
        <v>440747.58</v>
      </c>
      <c r="L150" s="45">
        <v>185877.01</v>
      </c>
      <c r="M150" s="42">
        <v>191630.84</v>
      </c>
    </row>
    <row r="151" spans="1:13" s="98" customFormat="1" ht="15" customHeight="1">
      <c r="A151" s="30"/>
      <c r="B151" s="30" t="s">
        <v>95</v>
      </c>
      <c r="C151" s="18"/>
      <c r="D151" s="25"/>
      <c r="E151" s="26">
        <v>6059</v>
      </c>
      <c r="F151" s="44">
        <f>SUM(G151+H151+K151+L151+M151)</f>
        <v>9500000</v>
      </c>
      <c r="G151" s="103"/>
      <c r="H151" s="42"/>
      <c r="I151" s="42"/>
      <c r="J151" s="128"/>
      <c r="K151" s="42">
        <v>3450000</v>
      </c>
      <c r="L151" s="45">
        <v>3750000</v>
      </c>
      <c r="M151" s="42">
        <v>2300000</v>
      </c>
    </row>
    <row r="152" spans="1:13" s="98" customFormat="1" ht="15" customHeight="1">
      <c r="A152" s="81"/>
      <c r="B152" s="30" t="s">
        <v>48</v>
      </c>
      <c r="C152" s="22"/>
      <c r="D152" s="28"/>
      <c r="E152" s="25">
        <v>6058</v>
      </c>
      <c r="F152" s="44">
        <f>SUM(G152+H152+K152+L152+M152)</f>
        <v>13395051.799999999</v>
      </c>
      <c r="G152" s="103"/>
      <c r="H152" s="42">
        <v>453038</v>
      </c>
      <c r="I152" s="42">
        <v>453038</v>
      </c>
      <c r="J152" s="128"/>
      <c r="K152" s="42">
        <v>4880099.1</v>
      </c>
      <c r="L152" s="45">
        <v>4936704.14</v>
      </c>
      <c r="M152" s="42">
        <v>3125210.56</v>
      </c>
    </row>
    <row r="153" spans="1:13" s="98" customFormat="1" ht="6.75" customHeight="1">
      <c r="A153" s="99"/>
      <c r="B153" s="18"/>
      <c r="C153" s="26"/>
      <c r="D153" s="28"/>
      <c r="E153" s="25"/>
      <c r="F153" s="21"/>
      <c r="G153" s="18"/>
      <c r="H153" s="18"/>
      <c r="I153" s="18"/>
      <c r="J153" s="18"/>
      <c r="K153" s="18"/>
      <c r="L153" s="21"/>
      <c r="M153" s="18"/>
    </row>
    <row r="154" spans="1:13" s="98" customFormat="1" ht="15" customHeight="1">
      <c r="A154" s="27">
        <v>25</v>
      </c>
      <c r="B154" s="100" t="s">
        <v>112</v>
      </c>
      <c r="C154" s="22"/>
      <c r="D154" s="27"/>
      <c r="E154" s="25"/>
      <c r="F154" s="103"/>
      <c r="G154" s="153"/>
      <c r="H154" s="154"/>
      <c r="I154" s="154"/>
      <c r="J154" s="128"/>
      <c r="K154" s="44"/>
      <c r="L154" s="104"/>
      <c r="M154" s="44"/>
    </row>
    <row r="155" spans="1:13" s="98" customFormat="1" ht="15" customHeight="1">
      <c r="A155" s="27"/>
      <c r="B155" s="100" t="s">
        <v>113</v>
      </c>
      <c r="C155" s="22">
        <v>900</v>
      </c>
      <c r="D155" s="27">
        <v>90011</v>
      </c>
      <c r="E155" s="25">
        <v>6270</v>
      </c>
      <c r="F155" s="103">
        <v>7500</v>
      </c>
      <c r="G155" s="155"/>
      <c r="H155" s="154">
        <v>7500</v>
      </c>
      <c r="I155" s="154">
        <v>7500</v>
      </c>
      <c r="J155" s="73">
        <f>I155/H155*100</f>
        <v>100</v>
      </c>
      <c r="K155" s="44"/>
      <c r="L155" s="104"/>
      <c r="M155" s="44"/>
    </row>
    <row r="156" spans="1:13" s="98" customFormat="1" ht="15" customHeight="1">
      <c r="A156" s="27"/>
      <c r="B156" s="100" t="s">
        <v>35</v>
      </c>
      <c r="C156" s="22"/>
      <c r="D156" s="27"/>
      <c r="E156" s="25"/>
      <c r="F156" s="44"/>
      <c r="G156" s="155"/>
      <c r="H156" s="154"/>
      <c r="I156" s="154"/>
      <c r="J156" s="156"/>
      <c r="K156" s="44"/>
      <c r="L156" s="104"/>
      <c r="M156" s="44"/>
    </row>
    <row r="157" spans="1:13" s="98" customFormat="1" ht="6" customHeight="1">
      <c r="A157" s="27"/>
      <c r="B157" s="30"/>
      <c r="C157" s="18"/>
      <c r="D157" s="28"/>
      <c r="E157" s="27"/>
      <c r="F157" s="42"/>
      <c r="G157" s="42"/>
      <c r="H157" s="141"/>
      <c r="I157" s="141"/>
      <c r="J157" s="141"/>
      <c r="K157" s="42"/>
      <c r="L157" s="45"/>
      <c r="M157" s="42"/>
    </row>
    <row r="158" spans="1:13" s="98" customFormat="1" ht="15" customHeight="1">
      <c r="A158" s="27">
        <v>26</v>
      </c>
      <c r="B158" s="87" t="s">
        <v>74</v>
      </c>
      <c r="C158" s="201">
        <v>900</v>
      </c>
      <c r="D158" s="132">
        <v>90003</v>
      </c>
      <c r="E158" s="36">
        <v>6050</v>
      </c>
      <c r="F158" s="192">
        <v>90000</v>
      </c>
      <c r="G158" s="200"/>
      <c r="H158" s="95">
        <v>90000</v>
      </c>
      <c r="I158" s="95">
        <v>0</v>
      </c>
      <c r="J158" s="73">
        <f>I158/H158*100</f>
        <v>0</v>
      </c>
      <c r="K158" s="44"/>
      <c r="L158" s="104"/>
      <c r="M158" s="44"/>
    </row>
    <row r="159" spans="1:13" s="98" customFormat="1" ht="15" customHeight="1">
      <c r="A159" s="81"/>
      <c r="B159" s="30" t="s">
        <v>101</v>
      </c>
      <c r="C159" s="48"/>
      <c r="D159" s="48"/>
      <c r="E159" s="48"/>
      <c r="F159" s="200"/>
      <c r="G159" s="200"/>
      <c r="H159" s="95"/>
      <c r="I159" s="95"/>
      <c r="J159" s="95"/>
      <c r="K159" s="44"/>
      <c r="L159" s="104"/>
      <c r="M159" s="44"/>
    </row>
    <row r="160" spans="1:13" s="98" customFormat="1" ht="3" customHeight="1">
      <c r="A160" s="195"/>
      <c r="B160" s="60"/>
      <c r="C160" s="225"/>
      <c r="D160" s="226"/>
      <c r="E160" s="225"/>
      <c r="F160" s="227"/>
      <c r="G160" s="228"/>
      <c r="H160" s="229"/>
      <c r="I160" s="122"/>
      <c r="J160" s="229"/>
      <c r="K160" s="230"/>
      <c r="L160" s="231"/>
      <c r="M160" s="223"/>
    </row>
    <row r="161" spans="1:13" s="98" customFormat="1" ht="3" customHeight="1">
      <c r="A161" s="25"/>
      <c r="B161" s="30"/>
      <c r="C161" s="18"/>
      <c r="D161" s="28"/>
      <c r="E161" s="25"/>
      <c r="F161" s="45"/>
      <c r="G161" s="42"/>
      <c r="H161" s="141"/>
      <c r="I161" s="141"/>
      <c r="J161" s="141"/>
      <c r="K161" s="74"/>
      <c r="L161" s="42"/>
      <c r="M161" s="42"/>
    </row>
    <row r="162" spans="1:13" s="98" customFormat="1" ht="15" customHeight="1">
      <c r="A162" s="25"/>
      <c r="B162" s="29" t="s">
        <v>65</v>
      </c>
      <c r="C162" s="18"/>
      <c r="D162" s="28"/>
      <c r="E162" s="25"/>
      <c r="F162" s="45"/>
      <c r="G162" s="42"/>
      <c r="H162" s="141"/>
      <c r="I162" s="141"/>
      <c r="J162" s="141"/>
      <c r="K162" s="74"/>
      <c r="L162" s="42"/>
      <c r="M162" s="42"/>
    </row>
    <row r="163" spans="1:13" s="98" customFormat="1" ht="6" customHeight="1">
      <c r="A163" s="25"/>
      <c r="B163" s="29"/>
      <c r="C163" s="18"/>
      <c r="D163" s="28"/>
      <c r="E163" s="25"/>
      <c r="F163" s="45"/>
      <c r="G163" s="42"/>
      <c r="H163" s="141"/>
      <c r="I163" s="141"/>
      <c r="J163" s="141"/>
      <c r="K163" s="74"/>
      <c r="L163" s="42"/>
      <c r="M163" s="42"/>
    </row>
    <row r="164" spans="1:13" s="98" customFormat="1" ht="15" customHeight="1">
      <c r="A164" s="25">
        <v>27</v>
      </c>
      <c r="B164" s="100" t="s">
        <v>34</v>
      </c>
      <c r="C164" s="18">
        <v>600</v>
      </c>
      <c r="D164" s="25">
        <v>60095</v>
      </c>
      <c r="E164" s="25">
        <v>6060</v>
      </c>
      <c r="F164" s="103">
        <v>85000</v>
      </c>
      <c r="G164" s="44"/>
      <c r="H164" s="44">
        <v>85000</v>
      </c>
      <c r="I164" s="44">
        <v>84156.84</v>
      </c>
      <c r="J164" s="73">
        <f>I164/H164*100</f>
        <v>99.00804705882352</v>
      </c>
      <c r="K164" s="102"/>
      <c r="L164" s="103"/>
      <c r="M164" s="103"/>
    </row>
    <row r="165" spans="1:13" s="98" customFormat="1" ht="15" customHeight="1">
      <c r="A165" s="25"/>
      <c r="B165" s="30" t="s">
        <v>101</v>
      </c>
      <c r="C165" s="18"/>
      <c r="D165" s="25"/>
      <c r="E165" s="28"/>
      <c r="F165" s="44"/>
      <c r="G165" s="44"/>
      <c r="H165" s="44"/>
      <c r="I165" s="44"/>
      <c r="J165" s="73"/>
      <c r="K165" s="102"/>
      <c r="L165" s="103"/>
      <c r="M165" s="103"/>
    </row>
    <row r="166" spans="1:13" s="98" customFormat="1" ht="6" customHeight="1">
      <c r="A166" s="25"/>
      <c r="B166" s="125"/>
      <c r="C166" s="18"/>
      <c r="D166" s="28"/>
      <c r="E166" s="25"/>
      <c r="F166" s="45"/>
      <c r="G166" s="42"/>
      <c r="H166" s="210"/>
      <c r="I166" s="141"/>
      <c r="J166" s="141"/>
      <c r="K166" s="74"/>
      <c r="L166" s="42"/>
      <c r="M166" s="42"/>
    </row>
    <row r="167" spans="1:13" s="98" customFormat="1" ht="15" customHeight="1">
      <c r="A167" s="25">
        <v>28</v>
      </c>
      <c r="B167" s="110" t="s">
        <v>45</v>
      </c>
      <c r="C167" s="18">
        <v>700</v>
      </c>
      <c r="D167" s="28">
        <v>70005</v>
      </c>
      <c r="E167" s="25">
        <v>6060</v>
      </c>
      <c r="F167" s="103">
        <f>SUM(G167+H167+K167+L167+M167)</f>
        <v>602594.59</v>
      </c>
      <c r="G167" s="42"/>
      <c r="H167" s="45">
        <v>602594.59</v>
      </c>
      <c r="I167" s="44">
        <v>14661.63</v>
      </c>
      <c r="J167" s="73">
        <f>I167/H167*100</f>
        <v>2.433083576140304</v>
      </c>
      <c r="K167" s="74"/>
      <c r="L167" s="42"/>
      <c r="M167" s="42"/>
    </row>
    <row r="168" spans="1:13" s="98" customFormat="1" ht="6" customHeight="1">
      <c r="A168" s="25"/>
      <c r="B168" s="30"/>
      <c r="C168" s="18"/>
      <c r="D168" s="28"/>
      <c r="E168" s="25"/>
      <c r="F168" s="109"/>
      <c r="G168" s="42"/>
      <c r="H168" s="42"/>
      <c r="I168" s="74"/>
      <c r="J168" s="74"/>
      <c r="K168" s="141"/>
      <c r="L168" s="157"/>
      <c r="M168" s="46"/>
    </row>
    <row r="169" spans="1:13" s="98" customFormat="1" ht="15" customHeight="1">
      <c r="A169" s="25">
        <v>29</v>
      </c>
      <c r="B169" s="110" t="s">
        <v>96</v>
      </c>
      <c r="C169" s="18"/>
      <c r="D169" s="28"/>
      <c r="E169" s="25"/>
      <c r="F169" s="109"/>
      <c r="G169" s="74"/>
      <c r="H169" s="42"/>
      <c r="I169" s="74"/>
      <c r="J169" s="74"/>
      <c r="K169" s="141"/>
      <c r="L169" s="157"/>
      <c r="M169" s="46"/>
    </row>
    <row r="170" spans="1:13" s="98" customFormat="1" ht="15" customHeight="1">
      <c r="A170" s="25"/>
      <c r="B170" s="110" t="s">
        <v>97</v>
      </c>
      <c r="C170" s="18">
        <v>700</v>
      </c>
      <c r="D170" s="28">
        <v>70005</v>
      </c>
      <c r="E170" s="25">
        <v>6060</v>
      </c>
      <c r="F170" s="103">
        <f>SUM(G170+H170+K170+L170+M170)</f>
        <v>250000</v>
      </c>
      <c r="G170" s="74"/>
      <c r="H170" s="42">
        <v>250000</v>
      </c>
      <c r="I170" s="74">
        <v>247313.88</v>
      </c>
      <c r="J170" s="73">
        <f>I170/H170*100</f>
        <v>98.92555200000001</v>
      </c>
      <c r="K170" s="141"/>
      <c r="L170" s="157"/>
      <c r="M170" s="46"/>
    </row>
    <row r="171" spans="1:13" s="98" customFormat="1" ht="6" customHeight="1">
      <c r="A171" s="25"/>
      <c r="B171" s="110"/>
      <c r="C171" s="18"/>
      <c r="D171" s="28"/>
      <c r="E171" s="25"/>
      <c r="F171" s="160"/>
      <c r="G171" s="74"/>
      <c r="H171" s="42"/>
      <c r="I171" s="74"/>
      <c r="J171" s="75"/>
      <c r="K171" s="141"/>
      <c r="L171" s="157"/>
      <c r="M171" s="46"/>
    </row>
    <row r="172" spans="1:13" s="98" customFormat="1" ht="15" customHeight="1">
      <c r="A172" s="25">
        <v>30</v>
      </c>
      <c r="B172" s="124" t="s">
        <v>119</v>
      </c>
      <c r="C172" s="90">
        <v>926</v>
      </c>
      <c r="D172" s="91">
        <v>92601</v>
      </c>
      <c r="E172" s="115">
        <v>6050</v>
      </c>
      <c r="F172" s="103">
        <f>SUM(G172+H172+K172+L172+M172)</f>
        <v>340000</v>
      </c>
      <c r="G172" s="93"/>
      <c r="H172" s="95"/>
      <c r="I172" s="95"/>
      <c r="J172" s="162"/>
      <c r="K172" s="204">
        <v>340000</v>
      </c>
      <c r="L172" s="21"/>
      <c r="M172" s="18"/>
    </row>
    <row r="173" spans="1:13" s="98" customFormat="1" ht="15" customHeight="1">
      <c r="A173" s="25"/>
      <c r="B173" s="124" t="s">
        <v>120</v>
      </c>
      <c r="C173" s="90"/>
      <c r="D173" s="91"/>
      <c r="E173" s="115"/>
      <c r="F173" s="165"/>
      <c r="G173" s="93"/>
      <c r="H173" s="95"/>
      <c r="I173" s="95"/>
      <c r="J173" s="162"/>
      <c r="K173" s="18"/>
      <c r="L173" s="21"/>
      <c r="M173" s="18"/>
    </row>
    <row r="174" spans="1:13" s="98" customFormat="1" ht="6" customHeight="1">
      <c r="A174" s="25"/>
      <c r="B174" s="110"/>
      <c r="C174" s="18"/>
      <c r="D174" s="28"/>
      <c r="E174" s="25"/>
      <c r="F174" s="160"/>
      <c r="G174" s="74"/>
      <c r="H174" s="42"/>
      <c r="I174" s="74"/>
      <c r="J174" s="75"/>
      <c r="K174" s="141"/>
      <c r="L174" s="157"/>
      <c r="M174" s="46"/>
    </row>
    <row r="175" spans="1:13" s="98" customFormat="1" ht="15" customHeight="1">
      <c r="A175" s="25">
        <v>31</v>
      </c>
      <c r="B175" s="110" t="s">
        <v>98</v>
      </c>
      <c r="C175" s="18">
        <v>750</v>
      </c>
      <c r="D175" s="28">
        <v>75023</v>
      </c>
      <c r="E175" s="25">
        <v>6060</v>
      </c>
      <c r="F175" s="103">
        <f>SUM(G175+H175+K175+L175+M175)</f>
        <v>4419</v>
      </c>
      <c r="G175" s="74"/>
      <c r="H175" s="42">
        <v>4419</v>
      </c>
      <c r="I175" s="74">
        <v>4417</v>
      </c>
      <c r="J175" s="73">
        <f>I175/H175*100</f>
        <v>99.95474089160443</v>
      </c>
      <c r="K175" s="141"/>
      <c r="L175" s="157"/>
      <c r="M175" s="46"/>
    </row>
    <row r="176" spans="1:13" s="98" customFormat="1" ht="6" customHeight="1">
      <c r="A176" s="25"/>
      <c r="B176" s="110"/>
      <c r="C176" s="18"/>
      <c r="D176" s="28"/>
      <c r="E176" s="25"/>
      <c r="F176" s="160"/>
      <c r="G176" s="74"/>
      <c r="H176" s="42"/>
      <c r="I176" s="74"/>
      <c r="J176" s="75"/>
      <c r="K176" s="141"/>
      <c r="L176" s="157"/>
      <c r="M176" s="46"/>
    </row>
    <row r="177" spans="1:13" s="98" customFormat="1" ht="15" customHeight="1">
      <c r="A177" s="25">
        <v>32</v>
      </c>
      <c r="B177" s="110" t="s">
        <v>108</v>
      </c>
      <c r="C177" s="29"/>
      <c r="D177" s="111"/>
      <c r="E177" s="112"/>
      <c r="F177" s="113"/>
      <c r="G177" s="158"/>
      <c r="H177" s="114"/>
      <c r="I177" s="114"/>
      <c r="J177" s="114"/>
      <c r="K177" s="114"/>
      <c r="L177" s="42"/>
      <c r="M177" s="41"/>
    </row>
    <row r="178" spans="1:13" s="98" customFormat="1" ht="15" customHeight="1">
      <c r="A178" s="25"/>
      <c r="B178" s="110" t="s">
        <v>109</v>
      </c>
      <c r="C178" s="29"/>
      <c r="D178" s="111"/>
      <c r="E178" s="112"/>
      <c r="F178" s="113"/>
      <c r="G178" s="158"/>
      <c r="H178" s="114"/>
      <c r="I178" s="114"/>
      <c r="J178" s="114"/>
      <c r="K178" s="114"/>
      <c r="L178" s="42"/>
      <c r="M178" s="41"/>
    </row>
    <row r="179" spans="1:13" s="98" customFormat="1" ht="15" customHeight="1">
      <c r="A179" s="30"/>
      <c r="B179" s="110" t="s">
        <v>110</v>
      </c>
      <c r="C179" s="29"/>
      <c r="D179" s="111"/>
      <c r="E179" s="112"/>
      <c r="F179" s="45"/>
      <c r="G179" s="74"/>
      <c r="H179" s="42"/>
      <c r="I179" s="42"/>
      <c r="J179" s="42"/>
      <c r="K179" s="114"/>
      <c r="L179" s="42"/>
      <c r="M179" s="41"/>
    </row>
    <row r="180" spans="1:13" s="98" customFormat="1" ht="15" customHeight="1">
      <c r="A180" s="30"/>
      <c r="B180" s="110" t="s">
        <v>111</v>
      </c>
      <c r="C180" s="18">
        <v>750</v>
      </c>
      <c r="D180" s="28">
        <v>75095</v>
      </c>
      <c r="E180" s="25">
        <v>6630</v>
      </c>
      <c r="F180" s="109">
        <v>24060</v>
      </c>
      <c r="G180" s="74"/>
      <c r="H180" s="197">
        <v>0</v>
      </c>
      <c r="I180" s="44">
        <v>0</v>
      </c>
      <c r="J180" s="42">
        <v>0</v>
      </c>
      <c r="K180" s="42">
        <v>24060</v>
      </c>
      <c r="L180" s="42"/>
      <c r="M180" s="41"/>
    </row>
    <row r="181" spans="1:13" s="98" customFormat="1" ht="6" customHeight="1">
      <c r="A181" s="30"/>
      <c r="B181" s="110"/>
      <c r="C181" s="18"/>
      <c r="D181" s="28"/>
      <c r="E181" s="25"/>
      <c r="F181" s="109"/>
      <c r="G181" s="74"/>
      <c r="H181" s="42"/>
      <c r="I181" s="42"/>
      <c r="J181" s="42"/>
      <c r="K181" s="42"/>
      <c r="L181" s="42"/>
      <c r="M181" s="41"/>
    </row>
    <row r="182" spans="1:13" s="98" customFormat="1" ht="15" customHeight="1">
      <c r="A182" s="25">
        <v>33</v>
      </c>
      <c r="B182" s="30" t="s">
        <v>124</v>
      </c>
      <c r="C182" s="105">
        <v>754</v>
      </c>
      <c r="D182" s="127">
        <v>75495</v>
      </c>
      <c r="E182" s="72">
        <v>6050</v>
      </c>
      <c r="F182" s="103">
        <f>SUM(G182+H182+K182+L182+M182)</f>
        <v>8540</v>
      </c>
      <c r="G182" s="130"/>
      <c r="H182" s="74">
        <v>8540</v>
      </c>
      <c r="I182" s="74">
        <v>8540</v>
      </c>
      <c r="J182" s="73">
        <f>I182/H182*100</f>
        <v>100</v>
      </c>
      <c r="K182" s="32"/>
      <c r="L182" s="104"/>
      <c r="M182" s="44"/>
    </row>
    <row r="183" spans="1:13" s="98" customFormat="1" ht="15" customHeight="1">
      <c r="A183" s="30"/>
      <c r="B183" s="30" t="s">
        <v>101</v>
      </c>
      <c r="C183" s="105"/>
      <c r="D183" s="105"/>
      <c r="E183" s="106"/>
      <c r="F183" s="107"/>
      <c r="G183" s="130"/>
      <c r="H183" s="131"/>
      <c r="I183" s="131"/>
      <c r="J183" s="128"/>
      <c r="K183" s="32"/>
      <c r="L183" s="104"/>
      <c r="M183" s="44"/>
    </row>
    <row r="184" spans="1:13" s="98" customFormat="1" ht="6" customHeight="1">
      <c r="A184" s="30"/>
      <c r="B184" s="110"/>
      <c r="C184" s="18"/>
      <c r="D184" s="28"/>
      <c r="E184" s="25"/>
      <c r="F184" s="109"/>
      <c r="G184" s="74"/>
      <c r="H184" s="42"/>
      <c r="I184" s="42"/>
      <c r="J184" s="42"/>
      <c r="K184" s="42"/>
      <c r="L184" s="42"/>
      <c r="M184" s="41"/>
    </row>
    <row r="185" spans="1:13" s="98" customFormat="1" ht="15" customHeight="1">
      <c r="A185" s="25">
        <v>34</v>
      </c>
      <c r="B185" s="159" t="s">
        <v>104</v>
      </c>
      <c r="C185" s="18"/>
      <c r="D185" s="28"/>
      <c r="E185" s="25"/>
      <c r="F185" s="160"/>
      <c r="G185" s="161"/>
      <c r="H185" s="154"/>
      <c r="I185" s="154"/>
      <c r="J185" s="154"/>
      <c r="K185" s="42"/>
      <c r="L185" s="42"/>
      <c r="M185" s="41"/>
    </row>
    <row r="186" spans="1:13" s="98" customFormat="1" ht="15" customHeight="1">
      <c r="A186" s="30"/>
      <c r="B186" s="159" t="s">
        <v>105</v>
      </c>
      <c r="C186" s="18">
        <v>754</v>
      </c>
      <c r="D186" s="28">
        <v>75495</v>
      </c>
      <c r="E186" s="25">
        <v>6620</v>
      </c>
      <c r="F186" s="160">
        <v>15174</v>
      </c>
      <c r="G186" s="161"/>
      <c r="H186" s="154">
        <v>15174</v>
      </c>
      <c r="I186" s="154">
        <v>15174</v>
      </c>
      <c r="J186" s="162">
        <f>I186/H186*100</f>
        <v>100</v>
      </c>
      <c r="K186" s="42"/>
      <c r="L186" s="42"/>
      <c r="M186" s="41"/>
    </row>
    <row r="187" spans="1:13" s="98" customFormat="1" ht="6" customHeight="1">
      <c r="A187" s="30"/>
      <c r="B187" s="211"/>
      <c r="C187" s="18"/>
      <c r="D187" s="28"/>
      <c r="E187" s="25"/>
      <c r="F187" s="160"/>
      <c r="G187" s="161"/>
      <c r="H187" s="154"/>
      <c r="I187" s="154"/>
      <c r="J187" s="162"/>
      <c r="K187" s="42"/>
      <c r="L187" s="42"/>
      <c r="M187" s="41"/>
    </row>
    <row r="188" spans="1:13" s="98" customFormat="1" ht="15" customHeight="1">
      <c r="A188" s="25">
        <v>35</v>
      </c>
      <c r="B188" s="124" t="s">
        <v>121</v>
      </c>
      <c r="C188" s="90"/>
      <c r="D188" s="91"/>
      <c r="E188" s="115"/>
      <c r="F188" s="165"/>
      <c r="G188" s="93"/>
      <c r="H188" s="95"/>
      <c r="I188" s="95"/>
      <c r="J188" s="162"/>
      <c r="K188" s="18"/>
      <c r="L188" s="21"/>
      <c r="M188" s="18"/>
    </row>
    <row r="189" spans="1:13" s="98" customFormat="1" ht="15" customHeight="1">
      <c r="A189" s="30"/>
      <c r="B189" s="124" t="s">
        <v>122</v>
      </c>
      <c r="C189" s="90">
        <v>801</v>
      </c>
      <c r="D189" s="91">
        <v>80195</v>
      </c>
      <c r="E189" s="115">
        <v>6050</v>
      </c>
      <c r="F189" s="103">
        <f>SUM(G189+H189+K189+L189+M189)</f>
        <v>63423</v>
      </c>
      <c r="G189" s="93"/>
      <c r="H189" s="95"/>
      <c r="I189" s="95"/>
      <c r="J189" s="162"/>
      <c r="K189" s="204">
        <v>63423</v>
      </c>
      <c r="L189" s="21"/>
      <c r="M189" s="18"/>
    </row>
    <row r="190" spans="1:13" s="98" customFormat="1" ht="6" customHeight="1">
      <c r="A190" s="30"/>
      <c r="B190" s="110"/>
      <c r="C190" s="18"/>
      <c r="D190" s="28"/>
      <c r="E190" s="25"/>
      <c r="F190" s="109"/>
      <c r="G190" s="74"/>
      <c r="H190" s="42"/>
      <c r="I190" s="42"/>
      <c r="J190" s="162"/>
      <c r="K190" s="42"/>
      <c r="L190" s="42"/>
      <c r="M190" s="41"/>
    </row>
    <row r="191" spans="1:13" s="98" customFormat="1" ht="15" customHeight="1">
      <c r="A191" s="25">
        <v>36</v>
      </c>
      <c r="B191" s="110" t="s">
        <v>75</v>
      </c>
      <c r="C191" s="18"/>
      <c r="D191" s="28"/>
      <c r="E191" s="25"/>
      <c r="F191" s="109"/>
      <c r="G191" s="74"/>
      <c r="H191" s="42"/>
      <c r="I191" s="42"/>
      <c r="J191" s="162"/>
      <c r="K191" s="42"/>
      <c r="L191" s="42"/>
      <c r="M191" s="42"/>
    </row>
    <row r="192" spans="1:13" s="98" customFormat="1" ht="15" customHeight="1">
      <c r="A192" s="30"/>
      <c r="B192" s="110" t="s">
        <v>41</v>
      </c>
      <c r="C192" s="18"/>
      <c r="D192" s="28"/>
      <c r="E192" s="25"/>
      <c r="F192" s="109"/>
      <c r="G192" s="74"/>
      <c r="H192" s="42"/>
      <c r="I192" s="42"/>
      <c r="J192" s="162"/>
      <c r="K192" s="42"/>
      <c r="L192" s="42"/>
      <c r="M192" s="42"/>
    </row>
    <row r="193" spans="1:13" s="98" customFormat="1" ht="15" customHeight="1">
      <c r="A193" s="30"/>
      <c r="B193" s="30" t="s">
        <v>42</v>
      </c>
      <c r="C193" s="18">
        <v>851</v>
      </c>
      <c r="D193" s="25">
        <v>85111</v>
      </c>
      <c r="E193" s="25">
        <v>6220</v>
      </c>
      <c r="F193" s="46">
        <v>15000</v>
      </c>
      <c r="G193" s="42"/>
      <c r="H193" s="42">
        <v>15000</v>
      </c>
      <c r="I193" s="42">
        <v>15000</v>
      </c>
      <c r="J193" s="162">
        <f>I193/H193*100</f>
        <v>100</v>
      </c>
      <c r="K193" s="42"/>
      <c r="L193" s="42"/>
      <c r="M193" s="42"/>
    </row>
    <row r="194" spans="1:13" s="98" customFormat="1" ht="4.5" customHeight="1">
      <c r="A194" s="30"/>
      <c r="B194" s="30"/>
      <c r="C194" s="18"/>
      <c r="D194" s="25"/>
      <c r="E194" s="25"/>
      <c r="F194" s="46"/>
      <c r="G194" s="42"/>
      <c r="H194" s="42"/>
      <c r="I194" s="42"/>
      <c r="J194" s="162"/>
      <c r="K194" s="42"/>
      <c r="L194" s="42"/>
      <c r="M194" s="42"/>
    </row>
    <row r="195" spans="1:13" s="98" customFormat="1" ht="15" customHeight="1">
      <c r="A195" s="25">
        <v>37</v>
      </c>
      <c r="B195" s="159" t="s">
        <v>99</v>
      </c>
      <c r="C195" s="18"/>
      <c r="D195" s="28"/>
      <c r="E195" s="25"/>
      <c r="F195" s="160"/>
      <c r="G195" s="163"/>
      <c r="H195" s="156"/>
      <c r="I195" s="156"/>
      <c r="J195" s="162"/>
      <c r="K195" s="18"/>
      <c r="L195" s="21"/>
      <c r="M195" s="18"/>
    </row>
    <row r="196" spans="1:13" s="98" customFormat="1" ht="15" customHeight="1">
      <c r="A196" s="25"/>
      <c r="B196" s="159" t="s">
        <v>106</v>
      </c>
      <c r="C196" s="18"/>
      <c r="D196" s="28"/>
      <c r="E196" s="25"/>
      <c r="F196" s="160"/>
      <c r="G196" s="163"/>
      <c r="H196" s="156"/>
      <c r="I196" s="156"/>
      <c r="J196" s="162"/>
      <c r="K196" s="18"/>
      <c r="L196" s="21"/>
      <c r="M196" s="18"/>
    </row>
    <row r="197" spans="1:13" s="98" customFormat="1" ht="15" customHeight="1">
      <c r="A197" s="25"/>
      <c r="B197" s="159" t="s">
        <v>107</v>
      </c>
      <c r="C197" s="18">
        <v>851</v>
      </c>
      <c r="D197" s="28">
        <v>85195</v>
      </c>
      <c r="E197" s="25">
        <v>6620</v>
      </c>
      <c r="F197" s="160">
        <v>7587</v>
      </c>
      <c r="G197" s="163"/>
      <c r="H197" s="156">
        <v>7587</v>
      </c>
      <c r="I197" s="156">
        <v>7587</v>
      </c>
      <c r="J197" s="162">
        <f>I197/H197*100</f>
        <v>100</v>
      </c>
      <c r="K197" s="18"/>
      <c r="L197" s="21"/>
      <c r="M197" s="18"/>
    </row>
    <row r="198" spans="1:13" s="98" customFormat="1" ht="4.5" customHeight="1">
      <c r="A198" s="25"/>
      <c r="B198" s="159"/>
      <c r="C198" s="18"/>
      <c r="D198" s="28"/>
      <c r="E198" s="25"/>
      <c r="F198" s="160"/>
      <c r="G198" s="163"/>
      <c r="H198" s="156"/>
      <c r="I198" s="156"/>
      <c r="J198" s="156"/>
      <c r="K198" s="18"/>
      <c r="L198" s="21"/>
      <c r="M198" s="18"/>
    </row>
    <row r="199" spans="1:13" s="98" customFormat="1" ht="15" customHeight="1">
      <c r="A199" s="25">
        <v>38</v>
      </c>
      <c r="B199" s="198" t="s">
        <v>55</v>
      </c>
      <c r="C199" s="48"/>
      <c r="D199" s="132"/>
      <c r="E199" s="48"/>
      <c r="F199" s="199"/>
      <c r="G199" s="200"/>
      <c r="H199" s="164"/>
      <c r="I199" s="164"/>
      <c r="J199" s="164"/>
      <c r="K199" s="18"/>
      <c r="L199" s="21"/>
      <c r="M199" s="18"/>
    </row>
    <row r="200" spans="1:13" s="98" customFormat="1" ht="15" customHeight="1">
      <c r="A200" s="25"/>
      <c r="B200" s="198" t="s">
        <v>56</v>
      </c>
      <c r="C200" s="48"/>
      <c r="D200" s="132"/>
      <c r="E200" s="48"/>
      <c r="F200" s="199"/>
      <c r="G200" s="200"/>
      <c r="H200" s="164"/>
      <c r="I200" s="164"/>
      <c r="J200" s="164"/>
      <c r="K200" s="18"/>
      <c r="L200" s="21"/>
      <c r="M200" s="18"/>
    </row>
    <row r="201" spans="1:13" s="98" customFormat="1" ht="15" customHeight="1">
      <c r="A201" s="18"/>
      <c r="B201" s="198" t="s">
        <v>57</v>
      </c>
      <c r="C201" s="201">
        <v>921</v>
      </c>
      <c r="D201" s="132">
        <v>92109</v>
      </c>
      <c r="E201" s="48">
        <v>6220</v>
      </c>
      <c r="F201" s="202">
        <v>30000</v>
      </c>
      <c r="G201" s="200"/>
      <c r="H201" s="95">
        <v>30000</v>
      </c>
      <c r="I201" s="95">
        <v>30000</v>
      </c>
      <c r="J201" s="162">
        <f>I201/H201*100</f>
        <v>100</v>
      </c>
      <c r="K201" s="18"/>
      <c r="L201" s="21"/>
      <c r="M201" s="18"/>
    </row>
    <row r="202" spans="1:13" s="98" customFormat="1" ht="4.5" customHeight="1">
      <c r="A202" s="23"/>
      <c r="B202" s="20"/>
      <c r="C202" s="24"/>
      <c r="D202" s="142"/>
      <c r="E202" s="24"/>
      <c r="F202" s="20"/>
      <c r="G202" s="23"/>
      <c r="H202" s="23"/>
      <c r="I202" s="23"/>
      <c r="J202" s="23"/>
      <c r="K202" s="23"/>
      <c r="L202" s="20"/>
      <c r="M202" s="23"/>
    </row>
    <row r="203" spans="1:13" s="98" customFormat="1" ht="3.75" customHeight="1">
      <c r="A203" s="81"/>
      <c r="B203" s="159"/>
      <c r="C203" s="18"/>
      <c r="D203" s="28"/>
      <c r="E203" s="25"/>
      <c r="F203" s="160"/>
      <c r="G203" s="163"/>
      <c r="H203" s="156"/>
      <c r="I203" s="156"/>
      <c r="J203" s="156"/>
      <c r="K203" s="44"/>
      <c r="L203" s="104"/>
      <c r="M203" s="44"/>
    </row>
    <row r="204" spans="1:13" s="98" customFormat="1" ht="15" customHeight="1">
      <c r="A204" s="30"/>
      <c r="B204" s="99" t="s">
        <v>69</v>
      </c>
      <c r="C204" s="166"/>
      <c r="D204" s="167"/>
      <c r="E204" s="166"/>
      <c r="F204" s="168">
        <f>SUM(F14+F19+F21+F27+F31+F35+F38+F44+F48+F53+F58+F63+F73+F77+F82+F85+F89+F164+F95+F108+F115+F119+F124+F128+F145+F149+F155+F158+F167+F182+F170+F175+F180+F186+F193+F197+F201+F172+F189)</f>
        <v>46599352.38000001</v>
      </c>
      <c r="G204" s="46">
        <f>SUM(G145+G128+G115+G95+G85+G58+G21+G14+G35+G27)</f>
        <v>1583824.3199999998</v>
      </c>
      <c r="H204" s="82">
        <f>SUM(H205:H206)</f>
        <v>5960661.27</v>
      </c>
      <c r="I204" s="82">
        <f>SUM(I205:I206)</f>
        <v>4768242.05</v>
      </c>
      <c r="J204" s="174">
        <v>30.6</v>
      </c>
      <c r="K204" s="46">
        <f>SUM(K189+K172+K180+K149+K145+K119+K73+K58+K48+K44+K21)</f>
        <v>19317445.380000003</v>
      </c>
      <c r="L204" s="46">
        <f>SUM(L149+L145+L73)</f>
        <v>14108258.009999998</v>
      </c>
      <c r="M204" s="46">
        <f>SUM(M149+M145)</f>
        <v>5629163.4</v>
      </c>
    </row>
    <row r="205" spans="1:13" s="98" customFormat="1" ht="15" customHeight="1">
      <c r="A205" s="30"/>
      <c r="B205" s="205" t="s">
        <v>125</v>
      </c>
      <c r="C205" s="30"/>
      <c r="D205" s="30"/>
      <c r="E205" s="30"/>
      <c r="F205" s="197"/>
      <c r="G205" s="169"/>
      <c r="H205" s="46">
        <f>SUM(H201+H197+H193+H186+H175+H170+H167+H158+H149+H145+H128+H124+H182+H119+H115+H108+H95+H164+H89+H85+H82+H77+H73+H63+H58+H53+H48+H44+H22+H16)</f>
        <v>5762365.27</v>
      </c>
      <c r="I205" s="46">
        <f>SUM(I201+I197+I193+I186+I175+I170+I167+I158+I149+I145+I128+I124+I182+I119+I115+I108+I95+I164+I89+I85+I82+I77+I73+I63+I58+I53+I48+I44+I22+I16)</f>
        <v>4572474.95</v>
      </c>
      <c r="J205" s="173">
        <f>I205/H205*100</f>
        <v>79.35066133008262</v>
      </c>
      <c r="K205" s="170"/>
      <c r="L205" s="169"/>
      <c r="M205" s="169"/>
    </row>
    <row r="206" spans="1:13" s="98" customFormat="1" ht="15" customHeight="1">
      <c r="A206" s="30"/>
      <c r="B206" s="205" t="s">
        <v>17</v>
      </c>
      <c r="C206" s="30"/>
      <c r="D206" s="30"/>
      <c r="E206" s="30"/>
      <c r="F206" s="169"/>
      <c r="G206" s="169"/>
      <c r="H206" s="46">
        <f>SUM(H38+H35+H31+H27+H19+H155)</f>
        <v>198296</v>
      </c>
      <c r="I206" s="46">
        <f>SUM(I38+I35+I31+I27+I19+I155)</f>
        <v>195767.09999999998</v>
      </c>
      <c r="J206" s="173">
        <f>I206/H206*100</f>
        <v>98.72468431032395</v>
      </c>
      <c r="K206" s="170"/>
      <c r="L206" s="169"/>
      <c r="M206" s="169"/>
    </row>
    <row r="207" spans="1:13" s="98" customFormat="1" ht="3.75" customHeight="1" thickBot="1">
      <c r="A207" s="171"/>
      <c r="B207" s="171"/>
      <c r="C207" s="171"/>
      <c r="D207" s="171"/>
      <c r="E207" s="171"/>
      <c r="F207" s="171"/>
      <c r="G207" s="171"/>
      <c r="H207" s="171"/>
      <c r="I207" s="171"/>
      <c r="J207" s="171"/>
      <c r="K207" s="172"/>
      <c r="L207" s="171"/>
      <c r="M207" s="171"/>
    </row>
    <row r="208" spans="1:13" ht="9.75" customHeight="1" thickTop="1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7"/>
      <c r="L208" s="3"/>
      <c r="M208" s="3"/>
    </row>
    <row r="209" spans="1:13" ht="12.75">
      <c r="A209" s="2"/>
      <c r="B209" s="11"/>
      <c r="C209" s="246"/>
      <c r="D209" s="246"/>
      <c r="E209" s="246"/>
      <c r="F209" s="10"/>
      <c r="G209" s="2"/>
      <c r="H209" s="2"/>
      <c r="I209" s="2"/>
      <c r="J209" s="2"/>
      <c r="K209" s="2"/>
      <c r="L209" s="2"/>
      <c r="M209" s="2"/>
    </row>
    <row r="210" spans="1:13" ht="12.75">
      <c r="A210" s="2"/>
      <c r="B210" s="6"/>
      <c r="C210" s="239"/>
      <c r="D210" s="239"/>
      <c r="E210" s="239"/>
      <c r="F210" s="10"/>
      <c r="G210" s="2"/>
      <c r="H210" s="2"/>
      <c r="I210" s="2"/>
      <c r="J210" s="2"/>
      <c r="K210" s="2"/>
      <c r="L210" s="2"/>
      <c r="M210" s="2"/>
    </row>
    <row r="211" spans="1:13" ht="13.5">
      <c r="A211" s="2"/>
      <c r="B211" s="12"/>
      <c r="C211" s="239"/>
      <c r="D211" s="239"/>
      <c r="E211" s="239"/>
      <c r="F211" s="10"/>
      <c r="G211" s="1"/>
      <c r="H211" s="1"/>
      <c r="I211" s="1"/>
      <c r="J211" s="1"/>
      <c r="K211" s="1"/>
      <c r="L211" s="1"/>
      <c r="M211" s="1"/>
    </row>
    <row r="212" spans="1:13" ht="13.5">
      <c r="A212" s="2"/>
      <c r="B212" s="6"/>
      <c r="C212" s="239"/>
      <c r="D212" s="239"/>
      <c r="E212" s="239"/>
      <c r="F212" s="10"/>
      <c r="G212" s="1"/>
      <c r="H212" s="1"/>
      <c r="I212" s="1"/>
      <c r="J212" s="1"/>
      <c r="K212" s="1"/>
      <c r="L212" s="1"/>
      <c r="M212" s="1"/>
    </row>
    <row r="213" spans="1:13" ht="13.5">
      <c r="A213" s="2"/>
      <c r="B213" s="6"/>
      <c r="C213" s="239"/>
      <c r="D213" s="239"/>
      <c r="E213" s="239"/>
      <c r="F213" s="10"/>
      <c r="G213" s="1"/>
      <c r="H213" s="206"/>
      <c r="I213" s="206"/>
      <c r="J213" s="1"/>
      <c r="K213" s="1"/>
      <c r="L213" s="1"/>
      <c r="M213" s="1"/>
    </row>
    <row r="214" spans="2:9" ht="12.75">
      <c r="B214" s="12"/>
      <c r="C214" s="238"/>
      <c r="D214" s="238"/>
      <c r="E214" s="238"/>
      <c r="F214" s="238"/>
      <c r="I214" s="207"/>
    </row>
    <row r="215" spans="3:9" ht="12.75">
      <c r="C215" s="238"/>
      <c r="D215" s="238"/>
      <c r="E215" s="238"/>
      <c r="F215" s="238"/>
      <c r="I215" s="207"/>
    </row>
    <row r="216" ht="12.75">
      <c r="I216" s="207"/>
    </row>
    <row r="217" ht="12.75">
      <c r="I217" s="207"/>
    </row>
  </sheetData>
  <sheetProtection/>
  <mergeCells count="52">
    <mergeCell ref="M8:M10"/>
    <mergeCell ref="L3:M3"/>
    <mergeCell ref="L4:M4"/>
    <mergeCell ref="L5:M5"/>
    <mergeCell ref="L8:L10"/>
    <mergeCell ref="G7:L7"/>
    <mergeCell ref="J9:J10"/>
    <mergeCell ref="C210:E210"/>
    <mergeCell ref="C9:C10"/>
    <mergeCell ref="A4:F4"/>
    <mergeCell ref="A5:F5"/>
    <mergeCell ref="A6:H6"/>
    <mergeCell ref="A7:A10"/>
    <mergeCell ref="A68:A71"/>
    <mergeCell ref="A134:A137"/>
    <mergeCell ref="C134:E135"/>
    <mergeCell ref="D9:D10"/>
    <mergeCell ref="C215:F215"/>
    <mergeCell ref="C213:E213"/>
    <mergeCell ref="C212:E212"/>
    <mergeCell ref="H8:J8"/>
    <mergeCell ref="I9:I10"/>
    <mergeCell ref="C214:F214"/>
    <mergeCell ref="C211:E211"/>
    <mergeCell ref="C7:E8"/>
    <mergeCell ref="C209:E209"/>
    <mergeCell ref="C68:E69"/>
    <mergeCell ref="E9:E10"/>
    <mergeCell ref="G68:L68"/>
    <mergeCell ref="H69:J69"/>
    <mergeCell ref="K69:K71"/>
    <mergeCell ref="L69:L71"/>
    <mergeCell ref="K8:K10"/>
    <mergeCell ref="H9:H10"/>
    <mergeCell ref="M69:M71"/>
    <mergeCell ref="C70:C71"/>
    <mergeCell ref="D70:D71"/>
    <mergeCell ref="E70:E71"/>
    <mergeCell ref="H70:H71"/>
    <mergeCell ref="I70:I71"/>
    <mergeCell ref="J70:J71"/>
    <mergeCell ref="G134:L134"/>
    <mergeCell ref="H135:J135"/>
    <mergeCell ref="K135:K137"/>
    <mergeCell ref="L135:L137"/>
    <mergeCell ref="M135:M137"/>
    <mergeCell ref="C136:C137"/>
    <mergeCell ref="D136:D137"/>
    <mergeCell ref="E136:E137"/>
    <mergeCell ref="H136:H137"/>
    <mergeCell ref="I136:I137"/>
    <mergeCell ref="J136:J137"/>
  </mergeCells>
  <printOptions horizontalCentered="1"/>
  <pageMargins left="0" right="0" top="0.1968503937007874" bottom="0.1968503937007874" header="0.1968503937007874" footer="0.1968503937007874"/>
  <pageSetup firstPageNumber="41" useFirstPageNumber="1" fitToHeight="3" horizontalDpi="600" verticalDpi="600" orientation="landscape" paperSize="9" scale="64" r:id="rId1"/>
  <headerFooter alignWithMargins="0">
    <oddFooter>&amp;CStrona &amp;P</oddFooter>
  </headerFooter>
  <rowBreaks count="2" manualBreakCount="2">
    <brk id="66" max="12" man="1"/>
    <brk id="1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Wolborzu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Musialik</dc:creator>
  <cp:keywords/>
  <dc:description/>
  <cp:lastModifiedBy>Midera Izabela</cp:lastModifiedBy>
  <cp:lastPrinted>2010-03-30T13:38:30Z</cp:lastPrinted>
  <dcterms:created xsi:type="dcterms:W3CDTF">2006-05-23T09:48:37Z</dcterms:created>
  <dcterms:modified xsi:type="dcterms:W3CDTF">2011-06-03T12:57:27Z</dcterms:modified>
  <cp:category/>
  <cp:version/>
  <cp:contentType/>
  <cp:contentStatus/>
</cp:coreProperties>
</file>