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680" windowWidth="15195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'Arkusz1'!$A$1:$L$194</definedName>
  </definedNames>
  <calcPr fullCalcOnLoad="1"/>
</workbook>
</file>

<file path=xl/sharedStrings.xml><?xml version="1.0" encoding="utf-8"?>
<sst xmlns="http://schemas.openxmlformats.org/spreadsheetml/2006/main" count="183" uniqueCount="134">
  <si>
    <t>Nazwa zadania</t>
  </si>
  <si>
    <t>koszt zadania</t>
  </si>
  <si>
    <t>źródła finansowania</t>
  </si>
  <si>
    <t>dz</t>
  </si>
  <si>
    <t>rdz</t>
  </si>
  <si>
    <t>ogółem</t>
  </si>
  <si>
    <t>WODOCIĄGI</t>
  </si>
  <si>
    <t>§</t>
  </si>
  <si>
    <t>Limit nakładów w latach :</t>
  </si>
  <si>
    <t>Planowany</t>
  </si>
  <si>
    <t>Klasyfikacja</t>
  </si>
  <si>
    <t>DROGI</t>
  </si>
  <si>
    <t>OCHRONA ŚRODOWISKA</t>
  </si>
  <si>
    <t>wcześniejsze</t>
  </si>
  <si>
    <t>i lata</t>
  </si>
  <si>
    <t>Poz.</t>
  </si>
  <si>
    <t>~ środki własne</t>
  </si>
  <si>
    <t>OŚWIATA I WYCHOWANIE</t>
  </si>
  <si>
    <t>Program ochrony wód Zbiornika Sulejowskiego</t>
  </si>
  <si>
    <t>Modernizacja budynku Urzędu Gminy</t>
  </si>
  <si>
    <t>w Wolborzu</t>
  </si>
  <si>
    <t>wschodniej części Gminy Wolbórz</t>
  </si>
  <si>
    <t>Opracowanie dokumentacji projektowej</t>
  </si>
  <si>
    <t>Budowa oczyszczalni i kanalizacji</t>
  </si>
  <si>
    <t>010</t>
  </si>
  <si>
    <t>01010</t>
  </si>
  <si>
    <t>~ kredyt</t>
  </si>
  <si>
    <t>Przebudowa drogi gminnej Psary Lechawa - Proszenie</t>
  </si>
  <si>
    <t>Przebudowa drogi gminnej Polichno - Żarnowica</t>
  </si>
  <si>
    <t xml:space="preserve">Modernizacja dróg dojazdowych do pól </t>
  </si>
  <si>
    <t>Utworzenie szkolnego placu zabaw w ramach programu</t>
  </si>
  <si>
    <t>POZOSTAŁE ZADANIA</t>
  </si>
  <si>
    <t>Budowa kompleksu sportowego "Moje boisko Orlik 2012"</t>
  </si>
  <si>
    <t>Województwa Łódzkiego (Wrota Regionu Łódzkiego)"</t>
  </si>
  <si>
    <t>Budowa sieci wodociągowej Polichno - Żarnowica</t>
  </si>
  <si>
    <t>Budowa przyłączy wodociągowych w Żarnowicy</t>
  </si>
  <si>
    <t>Rozbudowa istniejących sieci wodociągowych w miejscowościach:</t>
  </si>
  <si>
    <t xml:space="preserve"> Leonów, Lubiaszów, Swolszewice, Janów</t>
  </si>
  <si>
    <t>Dotacja celowa dla Powiatu Piotrkowskiego na realizację zadania</t>
  </si>
  <si>
    <t>inwestycyjnego "Przebudowa drogi powiatowej Nr 1511E</t>
  </si>
  <si>
    <t>Baby - Wolbórz - etap I"</t>
  </si>
  <si>
    <t xml:space="preserve"> inwestycyjnego "Przebudowa drogi powiatowej Nr 1913 </t>
  </si>
  <si>
    <t xml:space="preserve"> do granic Powiatu</t>
  </si>
  <si>
    <t>Wolbórz - Ujazd na odcinku od mostu na rzece Wolbórce</t>
  </si>
  <si>
    <t>Przebudowa drogi i budowa chodnika na ul. Modrzewskiego</t>
  </si>
  <si>
    <t>w Wolborzu - bloki</t>
  </si>
  <si>
    <t>Opracowanie dokumentacji technicznej przebudowy drogi</t>
  </si>
  <si>
    <t>Opracowanie dokumentacji technicznej budowy nawierzchni</t>
  </si>
  <si>
    <t xml:space="preserve"> i uzbrojenia wod.-kan. ulicy Różanej w Wolborzu</t>
  </si>
  <si>
    <t>Utwardzenie terenu wokół budynku Przedszkola Samorządowego</t>
  </si>
  <si>
    <t xml:space="preserve"> rządowego "Radosna szkoła"</t>
  </si>
  <si>
    <t>Adaptacja pomieszczeń przeznaczonych na świetlicę</t>
  </si>
  <si>
    <t>środowiskową</t>
  </si>
  <si>
    <t>Udział Gminy Wolbórz w projekcie realizowanym przez Województwo</t>
  </si>
  <si>
    <t>Łódzkie "Budowa Zintegrowanego Systemu e-Usług Publicznych</t>
  </si>
  <si>
    <t>~ środki własne - GFOŚiGW</t>
  </si>
  <si>
    <t>a) środki własne - GFOŚiGW</t>
  </si>
  <si>
    <t>b) pożyczka na wyprzedzające finansowanie operacji</t>
  </si>
  <si>
    <t>~ dotacja z WFOŚiGW</t>
  </si>
  <si>
    <t>~ kredyt bankowy</t>
  </si>
  <si>
    <t>Budowa nawierzchni i chodnika ulicy Grunwaldzkiej w Wolborzu</t>
  </si>
  <si>
    <t>Zakup gruntu na cele inwestycyjne</t>
  </si>
  <si>
    <t>Proszenie - Golesze - II i III etap</t>
  </si>
  <si>
    <t>c) umorzenie pożyczki z WFOŚiGW zaciągniętej na "Budowę sieci</t>
  </si>
  <si>
    <t xml:space="preserve"> - budowa kanalizacji sanitarnej południowo -</t>
  </si>
  <si>
    <t>Zakup sprzętu komputerowego</t>
  </si>
  <si>
    <t>~środki z dofinansowania z Urządu Marszałkowskiego</t>
  </si>
  <si>
    <t>~środki z dofinansowania z Ministerstwa Sportu i Turystyki</t>
  </si>
  <si>
    <t xml:space="preserve">    wodociągowej w Bogusławicach" </t>
  </si>
  <si>
    <t>d) dotacja z WFOŚiGW</t>
  </si>
  <si>
    <t>Utwardzenie zatoki parkingowej przy SP Wolbórz</t>
  </si>
  <si>
    <t>Adaptacja pomieszczenia na potrzeby utworzenia oddziału</t>
  </si>
  <si>
    <t>OCHRONA ZDROWIA</t>
  </si>
  <si>
    <t>Dotacja celowa dla Szpitala Rejonowego w Piotrkowie Tryb.</t>
  </si>
  <si>
    <t>ul. Roosevelta 3 na zakup aparatów cyfrowych RTG</t>
  </si>
  <si>
    <t>Remont budynku Gminnego Ośrodka Kultury</t>
  </si>
  <si>
    <t>budżetu Gminy Wolbórz</t>
  </si>
  <si>
    <t>Plan</t>
  </si>
  <si>
    <t>Wykonanie</t>
  </si>
  <si>
    <t>%</t>
  </si>
  <si>
    <t>RAZEM WYDATKI MAJĄTKOWE</t>
  </si>
  <si>
    <t>a) środki własne</t>
  </si>
  <si>
    <t>~ dofinansowanie /RPO WŁ/</t>
  </si>
  <si>
    <t>b) środki własne</t>
  </si>
  <si>
    <t xml:space="preserve">b) środki własne </t>
  </si>
  <si>
    <t>Proszenie</t>
  </si>
  <si>
    <t xml:space="preserve">~ środki własne </t>
  </si>
  <si>
    <t xml:space="preserve">~środki własne </t>
  </si>
  <si>
    <t>przedszkolnego w SP Wolbórz</t>
  </si>
  <si>
    <t>22a</t>
  </si>
  <si>
    <t>22b</t>
  </si>
  <si>
    <t>KULTURA I OCHRONA DZIEDZICTWA NARODOWEGO</t>
  </si>
  <si>
    <t>KULTURA FIZYCZNA I SPORT</t>
  </si>
  <si>
    <t>Wpłata na Fundusz Wsparcia Policji na dofinansowanie zakupu</t>
  </si>
  <si>
    <t xml:space="preserve">samochodu oznakowanego dla Komendy Miejskiej Policji w </t>
  </si>
  <si>
    <t>Piotrkowie Tryb. z przeznaczeniem dla Komisariatu Policji w Wolborzu</t>
  </si>
  <si>
    <t xml:space="preserve">Budowa chodnika przy drodze powiatowej Wola Moszczenicka - </t>
  </si>
  <si>
    <t>~środki Urzędu Marszałkowskiego</t>
  </si>
  <si>
    <t>Źródła finansowania wydatków majątkowych:</t>
  </si>
  <si>
    <t>1.</t>
  </si>
  <si>
    <t>środki własne gminy</t>
  </si>
  <si>
    <t>plan:</t>
  </si>
  <si>
    <t>wykonanie:</t>
  </si>
  <si>
    <t>* pochodzące z umorzenia pożyczek</t>
  </si>
  <si>
    <t>2.</t>
  </si>
  <si>
    <t>środki z kredytów i pożyczek, w tym:</t>
  </si>
  <si>
    <t>* pożyczka z BGK na wyprzedzające finansowanie</t>
  </si>
  <si>
    <t>* kredyt z ING Bank Śląski o/Łódź</t>
  </si>
  <si>
    <t>3.</t>
  </si>
  <si>
    <t>dotacje, w tym:</t>
  </si>
  <si>
    <t xml:space="preserve">a) z Urzędu Marszałkowskiego </t>
  </si>
  <si>
    <t xml:space="preserve">   (Remont dróg dojazdowych TFOGR)</t>
  </si>
  <si>
    <t xml:space="preserve">   (Budowa boiska Orlik 2012)</t>
  </si>
  <si>
    <t>b) dofinansowanie z Urzędu Marszałkowskiego projektów w ramach</t>
  </si>
  <si>
    <t xml:space="preserve">    RPO WŁ</t>
  </si>
  <si>
    <t xml:space="preserve">   (Przebudowa drogi gminnej Polichno - Żarnowica)</t>
  </si>
  <si>
    <t xml:space="preserve">   (Program ochrony wód Zbiornika Sulejowskiego)</t>
  </si>
  <si>
    <t>c) dotacje z WFOŚiGW w Łodzi</t>
  </si>
  <si>
    <t>d) budżet państwa</t>
  </si>
  <si>
    <t xml:space="preserve">   (Budowa sieci wodociągowej Polichno - Żarnowica)</t>
  </si>
  <si>
    <t xml:space="preserve">   (Budowa boiska Orlik 2012) MSiT</t>
  </si>
  <si>
    <t>/42 300,00/</t>
  </si>
  <si>
    <t>Załącznik Nr 8</t>
  </si>
  <si>
    <t>na dzień 31 grudnia 2010 r.</t>
  </si>
  <si>
    <t>potrzeb uzbrojenia terenów inwestycyjnych w Wolborzu ul. Gadki</t>
  </si>
  <si>
    <t xml:space="preserve">    kanalizacji sanitarnej we wsiach: Proszenie, Psary Lechawa, część</t>
  </si>
  <si>
    <t xml:space="preserve">    Polichna, część Wolborza oraz rozbudowa oczyszczalni ścieków</t>
  </si>
  <si>
    <t xml:space="preserve">    we wsi Psary Stare gmina Wolbórz"</t>
  </si>
  <si>
    <t>Opracowanie dokumentacji technicznej i raportu oddziaływania na</t>
  </si>
  <si>
    <t>środowisko "Budowy drogi Adamów - Bronisławów"</t>
  </si>
  <si>
    <t>Budowa ogrodzenia wokół boiska "Orlik 2012"</t>
  </si>
  <si>
    <t>do sprawozdania z wykonania</t>
  </si>
  <si>
    <t>Budowa sieci wodociągowej i kanalizacyjnej z przyłączami dla</t>
  </si>
  <si>
    <t>SPRAWOZDANIE FINANSOWE Z REALIZACJI WYDATKÓW MAJĄTKOWYCH W 2010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</si>
</sst>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00000"/>
    <numFmt numFmtId="167" formatCode="#,##0.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#,##0.000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0\-000"/>
    <numFmt numFmtId="183" formatCode="0.0%"/>
  </numFmts>
  <fonts count="56">
    <font>
      <sz val="10"/>
      <name val="Arial"/>
      <family val="0"/>
    </font>
    <font>
      <sz val="10"/>
      <name val="Arial CE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sz val="9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51" applyFont="1">
      <alignment/>
      <protection/>
    </xf>
    <xf numFmtId="0" fontId="1" fillId="0" borderId="0" xfId="51">
      <alignment/>
      <protection/>
    </xf>
    <xf numFmtId="0" fontId="2" fillId="0" borderId="0" xfId="51" applyFont="1" applyBorder="1">
      <alignment/>
      <protection/>
    </xf>
    <xf numFmtId="164" fontId="6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51" applyFont="1" applyAlignment="1">
      <alignment vertical="center"/>
      <protection/>
    </xf>
    <xf numFmtId="0" fontId="2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2" fillId="0" borderId="10" xfId="51" applyFont="1" applyBorder="1" applyAlignment="1">
      <alignment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43" fontId="8" fillId="0" borderId="11" xfId="42" applyNumberFormat="1" applyFont="1" applyBorder="1" applyAlignment="1">
      <alignment vertical="center"/>
    </xf>
    <xf numFmtId="43" fontId="8" fillId="0" borderId="0" xfId="42" applyNumberFormat="1" applyFont="1" applyAlignment="1">
      <alignment vertical="center"/>
    </xf>
    <xf numFmtId="0" fontId="0" fillId="0" borderId="11" xfId="51" applyFont="1" applyBorder="1" applyAlignment="1">
      <alignment horizontal="left" vertical="center"/>
      <protection/>
    </xf>
    <xf numFmtId="49" fontId="9" fillId="0" borderId="11" xfId="51" applyNumberFormat="1" applyFont="1" applyBorder="1" applyAlignment="1">
      <alignment horizontal="center" vertical="center"/>
      <protection/>
    </xf>
    <xf numFmtId="49" fontId="0" fillId="0" borderId="11" xfId="51" applyNumberFormat="1" applyFont="1" applyBorder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43" fontId="10" fillId="0" borderId="11" xfId="42" applyNumberFormat="1" applyFont="1" applyBorder="1" applyAlignment="1">
      <alignment vertical="center"/>
    </xf>
    <xf numFmtId="43" fontId="11" fillId="0" borderId="11" xfId="42" applyNumberFormat="1" applyFont="1" applyBorder="1" applyAlignment="1">
      <alignment vertical="center"/>
    </xf>
    <xf numFmtId="43" fontId="9" fillId="0" borderId="11" xfId="42" applyNumberFormat="1" applyFont="1" applyBorder="1" applyAlignment="1">
      <alignment vertical="center"/>
    </xf>
    <xf numFmtId="43" fontId="0" fillId="0" borderId="0" xfId="42" applyNumberFormat="1" applyFont="1" applyAlignment="1">
      <alignment vertical="center"/>
    </xf>
    <xf numFmtId="43" fontId="0" fillId="0" borderId="11" xfId="42" applyFont="1" applyBorder="1" applyAlignment="1" applyProtection="1">
      <alignment horizontal="center" vertical="center"/>
      <protection locked="0"/>
    </xf>
    <xf numFmtId="43" fontId="12" fillId="0" borderId="0" xfId="42" applyNumberFormat="1" applyFont="1" applyAlignment="1">
      <alignment vertical="center"/>
    </xf>
    <xf numFmtId="43" fontId="0" fillId="0" borderId="11" xfId="42" applyNumberFormat="1" applyFont="1" applyBorder="1" applyAlignment="1">
      <alignment vertical="center"/>
    </xf>
    <xf numFmtId="0" fontId="0" fillId="0" borderId="0" xfId="51" applyFont="1" applyBorder="1" applyAlignment="1">
      <alignment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3" fontId="11" fillId="0" borderId="0" xfId="42" applyNumberFormat="1" applyFont="1" applyAlignment="1">
      <alignment vertical="center"/>
    </xf>
    <xf numFmtId="0" fontId="9" fillId="0" borderId="0" xfId="51" applyFont="1" applyBorder="1" applyAlignment="1">
      <alignment horizontal="center" vertical="center"/>
      <protection/>
    </xf>
    <xf numFmtId="0" fontId="0" fillId="0" borderId="13" xfId="51" applyFont="1" applyBorder="1" applyAlignment="1">
      <alignment horizontal="center" vertical="center"/>
      <protection/>
    </xf>
    <xf numFmtId="165" fontId="9" fillId="0" borderId="11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13" fillId="0" borderId="11" xfId="42" applyNumberFormat="1" applyFont="1" applyBorder="1" applyAlignment="1">
      <alignment vertical="center"/>
    </xf>
    <xf numFmtId="43" fontId="14" fillId="0" borderId="0" xfId="42" applyNumberFormat="1" applyFont="1" applyAlignment="1">
      <alignment vertical="center"/>
    </xf>
    <xf numFmtId="43" fontId="15" fillId="0" borderId="11" xfId="42" applyNumberFormat="1" applyFont="1" applyBorder="1" applyAlignment="1">
      <alignment vertical="center"/>
    </xf>
    <xf numFmtId="43" fontId="0" fillId="0" borderId="13" xfId="42" applyNumberFormat="1" applyFont="1" applyBorder="1" applyAlignment="1">
      <alignment vertical="center"/>
    </xf>
    <xf numFmtId="43" fontId="0" fillId="0" borderId="0" xfId="42" applyNumberFormat="1" applyFont="1" applyBorder="1" applyAlignment="1">
      <alignment vertical="center"/>
    </xf>
    <xf numFmtId="0" fontId="0" fillId="0" borderId="14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vertical="center"/>
      <protection/>
    </xf>
    <xf numFmtId="165" fontId="9" fillId="0" borderId="14" xfId="51" applyNumberFormat="1" applyFont="1" applyBorder="1" applyAlignment="1">
      <alignment horizontal="center" vertical="center"/>
      <protection/>
    </xf>
    <xf numFmtId="166" fontId="0" fillId="0" borderId="14" xfId="51" applyNumberFormat="1" applyFont="1" applyBorder="1" applyAlignment="1">
      <alignment horizontal="center" vertical="center"/>
      <protection/>
    </xf>
    <xf numFmtId="0" fontId="0" fillId="0" borderId="10" xfId="51" applyNumberFormat="1" applyFont="1" applyBorder="1" applyAlignment="1">
      <alignment horizontal="center" vertical="center"/>
      <protection/>
    </xf>
    <xf numFmtId="43" fontId="9" fillId="0" borderId="14" xfId="42" applyNumberFormat="1" applyFont="1" applyBorder="1" applyAlignment="1">
      <alignment vertical="center"/>
    </xf>
    <xf numFmtId="43" fontId="16" fillId="0" borderId="10" xfId="42" applyNumberFormat="1" applyFont="1" applyBorder="1" applyAlignment="1">
      <alignment vertical="center"/>
    </xf>
    <xf numFmtId="43" fontId="0" fillId="0" borderId="14" xfId="42" applyNumberFormat="1" applyFont="1" applyBorder="1" applyAlignment="1">
      <alignment vertical="center"/>
    </xf>
    <xf numFmtId="43" fontId="0" fillId="0" borderId="10" xfId="42" applyNumberFormat="1" applyFont="1" applyBorder="1" applyAlignment="1">
      <alignment vertical="center"/>
    </xf>
    <xf numFmtId="165" fontId="9" fillId="0" borderId="11" xfId="51" applyNumberFormat="1" applyFont="1" applyBorder="1" applyAlignment="1">
      <alignment horizontal="center" vertical="center"/>
      <protection/>
    </xf>
    <xf numFmtId="166" fontId="0" fillId="0" borderId="11" xfId="51" applyNumberFormat="1" applyFont="1" applyBorder="1" applyAlignment="1">
      <alignment horizontal="center" vertical="center"/>
      <protection/>
    </xf>
    <xf numFmtId="0" fontId="0" fillId="0" borderId="0" xfId="51" applyNumberFormat="1" applyFont="1" applyBorder="1" applyAlignment="1">
      <alignment horizontal="center" vertical="center"/>
      <protection/>
    </xf>
    <xf numFmtId="43" fontId="16" fillId="0" borderId="0" xfId="42" applyNumberFormat="1" applyFont="1" applyBorder="1" applyAlignment="1">
      <alignment vertical="center"/>
    </xf>
    <xf numFmtId="43" fontId="0" fillId="0" borderId="12" xfId="42" applyNumberFormat="1" applyFont="1" applyBorder="1" applyAlignment="1">
      <alignment vertical="center"/>
    </xf>
    <xf numFmtId="43" fontId="0" fillId="0" borderId="11" xfId="42" applyNumberFormat="1" applyFont="1" applyBorder="1" applyAlignment="1" applyProtection="1">
      <alignment horizontal="center" vertical="center"/>
      <protection locked="0"/>
    </xf>
    <xf numFmtId="166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11" xfId="51" applyFont="1" applyBorder="1" applyAlignment="1">
      <alignment horizontal="center" vertical="center"/>
      <protection/>
    </xf>
    <xf numFmtId="165" fontId="17" fillId="0" borderId="11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43" fontId="10" fillId="0" borderId="11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11" xfId="0" applyNumberFormat="1" applyFont="1" applyBorder="1" applyAlignment="1">
      <alignment vertical="center"/>
    </xf>
    <xf numFmtId="0" fontId="0" fillId="0" borderId="12" xfId="51" applyFont="1" applyBorder="1" applyAlignment="1">
      <alignment vertical="center"/>
      <protection/>
    </xf>
    <xf numFmtId="0" fontId="16" fillId="0" borderId="14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vertical="center"/>
      <protection/>
    </xf>
    <xf numFmtId="165" fontId="9" fillId="0" borderId="14" xfId="0" applyNumberFormat="1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3" fontId="0" fillId="0" borderId="15" xfId="42" applyNumberFormat="1" applyFont="1" applyBorder="1" applyAlignment="1">
      <alignment vertical="center"/>
    </xf>
    <xf numFmtId="0" fontId="16" fillId="0" borderId="0" xfId="51" applyFont="1" applyBorder="1" applyAlignment="1">
      <alignment horizontal="center" vertical="center"/>
      <protection/>
    </xf>
    <xf numFmtId="165" fontId="9" fillId="0" borderId="0" xfId="0" applyNumberFormat="1" applyFont="1" applyBorder="1" applyAlignment="1">
      <alignment horizontal="center" vertical="center"/>
    </xf>
    <xf numFmtId="43" fontId="9" fillId="0" borderId="0" xfId="42" applyNumberFormat="1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43" fontId="0" fillId="0" borderId="15" xfId="0" applyNumberFormat="1" applyFont="1" applyBorder="1" applyAlignment="1">
      <alignment vertical="center"/>
    </xf>
    <xf numFmtId="0" fontId="9" fillId="0" borderId="11" xfId="51" applyNumberFormat="1" applyFont="1" applyBorder="1" applyAlignment="1">
      <alignment horizontal="center" vertical="center"/>
      <protection/>
    </xf>
    <xf numFmtId="0" fontId="9" fillId="0" borderId="0" xfId="51" applyNumberFormat="1" applyFont="1" applyBorder="1" applyAlignment="1">
      <alignment horizontal="center" vertical="center"/>
      <protection/>
    </xf>
    <xf numFmtId="43" fontId="8" fillId="0" borderId="11" xfId="42" applyNumberFormat="1" applyFont="1" applyBorder="1" applyAlignment="1">
      <alignment horizontal="center" vertical="center"/>
    </xf>
    <xf numFmtId="43" fontId="8" fillId="0" borderId="0" xfId="42" applyNumberFormat="1" applyFont="1" applyBorder="1" applyAlignment="1">
      <alignment horizontal="center" vertical="center"/>
    </xf>
    <xf numFmtId="43" fontId="8" fillId="0" borderId="12" xfId="42" applyNumberFormat="1" applyFont="1" applyBorder="1" applyAlignment="1">
      <alignment vertical="center"/>
    </xf>
    <xf numFmtId="43" fontId="10" fillId="0" borderId="0" xfId="42" applyNumberFormat="1" applyFont="1" applyBorder="1" applyAlignment="1">
      <alignment vertical="center"/>
    </xf>
    <xf numFmtId="43" fontId="0" fillId="0" borderId="0" xfId="42" applyNumberFormat="1" applyFont="1" applyBorder="1" applyAlignment="1">
      <alignment horizontal="center" vertical="center"/>
    </xf>
    <xf numFmtId="43" fontId="0" fillId="0" borderId="11" xfId="42" applyNumberFormat="1" applyFont="1" applyBorder="1" applyAlignment="1">
      <alignment horizontal="center" vertical="center"/>
    </xf>
    <xf numFmtId="43" fontId="15" fillId="0" borderId="0" xfId="42" applyNumberFormat="1" applyFont="1" applyBorder="1" applyAlignment="1">
      <alignment vertical="center"/>
    </xf>
    <xf numFmtId="43" fontId="15" fillId="0" borderId="12" xfId="42" applyNumberFormat="1" applyFont="1" applyBorder="1" applyAlignment="1">
      <alignment vertical="center"/>
    </xf>
    <xf numFmtId="43" fontId="18" fillId="0" borderId="11" xfId="42" applyNumberFormat="1" applyFont="1" applyBorder="1" applyAlignment="1">
      <alignment vertical="center"/>
    </xf>
    <xf numFmtId="0" fontId="0" fillId="0" borderId="12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43" fontId="9" fillId="0" borderId="10" xfId="42" applyNumberFormat="1" applyFont="1" applyBorder="1" applyAlignment="1">
      <alignment vertical="center"/>
    </xf>
    <xf numFmtId="43" fontId="18" fillId="0" borderId="14" xfId="42" applyNumberFormat="1" applyFont="1" applyBorder="1" applyAlignment="1">
      <alignment vertical="center"/>
    </xf>
    <xf numFmtId="43" fontId="0" fillId="0" borderId="16" xfId="42" applyNumberFormat="1" applyFont="1" applyBorder="1" applyAlignment="1">
      <alignment vertical="center"/>
    </xf>
    <xf numFmtId="0" fontId="9" fillId="0" borderId="10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43" fontId="18" fillId="0" borderId="0" xfId="42" applyNumberFormat="1" applyFont="1" applyBorder="1" applyAlignment="1">
      <alignment vertical="center"/>
    </xf>
    <xf numFmtId="0" fontId="1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vertical="center"/>
      <protection/>
    </xf>
    <xf numFmtId="43" fontId="9" fillId="0" borderId="12" xfId="42" applyNumberFormat="1" applyFont="1" applyBorder="1" applyAlignment="1">
      <alignment vertical="center"/>
    </xf>
    <xf numFmtId="0" fontId="8" fillId="0" borderId="11" xfId="51" applyFont="1" applyBorder="1" applyAlignment="1">
      <alignment vertical="center"/>
      <protection/>
    </xf>
    <xf numFmtId="43" fontId="9" fillId="0" borderId="0" xfId="42" applyNumberFormat="1" applyFont="1" applyAlignment="1">
      <alignment vertical="center"/>
    </xf>
    <xf numFmtId="43" fontId="16" fillId="0" borderId="0" xfId="42" applyNumberFormat="1" applyFont="1" applyAlignment="1">
      <alignment vertical="center"/>
    </xf>
    <xf numFmtId="43" fontId="10" fillId="0" borderId="0" xfId="51" applyNumberFormat="1" applyFont="1" applyAlignment="1">
      <alignment vertical="center"/>
      <protection/>
    </xf>
    <xf numFmtId="43" fontId="11" fillId="0" borderId="11" xfId="51" applyNumberFormat="1" applyFont="1" applyBorder="1" applyAlignment="1">
      <alignment vertical="center"/>
      <protection/>
    </xf>
    <xf numFmtId="43" fontId="11" fillId="0" borderId="0" xfId="51" applyNumberFormat="1" applyFont="1" applyAlignment="1">
      <alignment vertical="center"/>
      <protection/>
    </xf>
    <xf numFmtId="0" fontId="0" fillId="0" borderId="11" xfId="0" applyFont="1" applyBorder="1" applyAlignment="1">
      <alignment vertical="center"/>
    </xf>
    <xf numFmtId="43" fontId="17" fillId="0" borderId="11" xfId="42" applyNumberFormat="1" applyFont="1" applyBorder="1" applyAlignment="1">
      <alignment horizontal="center" vertical="center"/>
    </xf>
    <xf numFmtId="43" fontId="16" fillId="0" borderId="11" xfId="51" applyNumberFormat="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43" fontId="16" fillId="0" borderId="0" xfId="51" applyNumberFormat="1" applyFont="1" applyBorder="1" applyAlignment="1">
      <alignment horizontal="center" vertical="center"/>
      <protection/>
    </xf>
    <xf numFmtId="43" fontId="17" fillId="0" borderId="0" xfId="51" applyNumberFormat="1" applyFont="1" applyBorder="1" applyAlignment="1">
      <alignment horizontal="center" vertical="center"/>
      <protection/>
    </xf>
    <xf numFmtId="43" fontId="0" fillId="0" borderId="12" xfId="42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51" applyFont="1" applyBorder="1" applyAlignment="1">
      <alignment horizontal="center" vertical="center"/>
      <protection/>
    </xf>
    <xf numFmtId="43" fontId="17" fillId="0" borderId="15" xfId="51" applyNumberFormat="1" applyFont="1" applyBorder="1" applyAlignment="1">
      <alignment horizontal="center" vertical="center"/>
      <protection/>
    </xf>
    <xf numFmtId="43" fontId="0" fillId="0" borderId="15" xfId="42" applyNumberFormat="1" applyFont="1" applyBorder="1" applyAlignment="1">
      <alignment horizontal="right" vertical="center"/>
    </xf>
    <xf numFmtId="43" fontId="0" fillId="0" borderId="14" xfId="4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51" applyNumberFormat="1" applyFont="1" applyBorder="1" applyAlignment="1">
      <alignment horizontal="center" vertical="center"/>
      <protection/>
    </xf>
    <xf numFmtId="43" fontId="0" fillId="0" borderId="0" xfId="51" applyNumberFormat="1" applyFont="1" applyBorder="1" applyAlignment="1">
      <alignment horizontal="center" vertical="center"/>
      <protection/>
    </xf>
    <xf numFmtId="0" fontId="9" fillId="0" borderId="13" xfId="51" applyNumberFormat="1" applyFont="1" applyBorder="1" applyAlignment="1">
      <alignment horizontal="center" vertical="center"/>
      <protection/>
    </xf>
    <xf numFmtId="0" fontId="9" fillId="0" borderId="12" xfId="51" applyNumberFormat="1" applyFont="1" applyBorder="1" applyAlignment="1">
      <alignment horizontal="center" vertical="center"/>
      <protection/>
    </xf>
    <xf numFmtId="165" fontId="0" fillId="0" borderId="11" xfId="51" applyNumberFormat="1" applyFont="1" applyBorder="1" applyAlignment="1">
      <alignment horizontal="center" vertical="center"/>
      <protection/>
    </xf>
    <xf numFmtId="43" fontId="9" fillId="0" borderId="0" xfId="51" applyNumberFormat="1" applyFont="1" applyBorder="1" applyAlignment="1">
      <alignment horizontal="center" vertical="center"/>
      <protection/>
    </xf>
    <xf numFmtId="0" fontId="0" fillId="0" borderId="12" xfId="51" applyNumberFormat="1" applyFont="1" applyBorder="1" applyAlignment="1">
      <alignment horizontal="center" vertical="center"/>
      <protection/>
    </xf>
    <xf numFmtId="43" fontId="11" fillId="0" borderId="12" xfId="42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18" fillId="0" borderId="0" xfId="51" applyFont="1" applyBorder="1" applyAlignment="1">
      <alignment horizontal="center" vertical="center"/>
      <protection/>
    </xf>
    <xf numFmtId="43" fontId="0" fillId="0" borderId="11" xfId="51" applyNumberFormat="1" applyFont="1" applyBorder="1" applyAlignment="1">
      <alignment horizontal="center" vertical="center"/>
      <protection/>
    </xf>
    <xf numFmtId="43" fontId="0" fillId="0" borderId="14" xfId="51" applyNumberFormat="1" applyFont="1" applyBorder="1" applyAlignment="1">
      <alignment horizontal="center" vertical="center"/>
      <protection/>
    </xf>
    <xf numFmtId="43" fontId="0" fillId="0" borderId="0" xfId="42" applyNumberFormat="1" applyFont="1" applyBorder="1" applyAlignment="1">
      <alignment horizontal="right" vertical="center"/>
    </xf>
    <xf numFmtId="164" fontId="0" fillId="0" borderId="10" xfId="42" applyNumberFormat="1" applyFont="1" applyBorder="1" applyAlignment="1">
      <alignment horizontal="right" vertical="center"/>
    </xf>
    <xf numFmtId="164" fontId="0" fillId="0" borderId="14" xfId="42" applyNumberFormat="1" applyFont="1" applyBorder="1" applyAlignment="1">
      <alignment horizontal="right" vertical="center"/>
    </xf>
    <xf numFmtId="0" fontId="0" fillId="0" borderId="17" xfId="51" applyFont="1" applyBorder="1" applyAlignment="1">
      <alignment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164" fontId="0" fillId="0" borderId="0" xfId="42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164" fontId="0" fillId="0" borderId="11" xfId="42" applyNumberFormat="1" applyFont="1" applyBorder="1" applyAlignment="1">
      <alignment horizontal="right" vertical="center"/>
    </xf>
    <xf numFmtId="0" fontId="9" fillId="0" borderId="11" xfId="51" applyFont="1" applyBorder="1" applyAlignment="1">
      <alignment horizontal="left" vertical="center"/>
      <protection/>
    </xf>
    <xf numFmtId="0" fontId="9" fillId="0" borderId="0" xfId="51" applyFont="1" applyBorder="1" applyAlignment="1">
      <alignment horizontal="left" vertical="center"/>
      <protection/>
    </xf>
    <xf numFmtId="43" fontId="9" fillId="0" borderId="13" xfId="42" applyNumberFormat="1" applyFont="1" applyBorder="1" applyAlignment="1">
      <alignment vertical="center"/>
    </xf>
    <xf numFmtId="0" fontId="9" fillId="0" borderId="18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0" fillId="0" borderId="16" xfId="51" applyFont="1" applyBorder="1" applyAlignment="1">
      <alignment horizontal="center" vertical="center"/>
      <protection/>
    </xf>
    <xf numFmtId="0" fontId="0" fillId="0" borderId="19" xfId="51" applyFont="1" applyBorder="1" applyAlignment="1">
      <alignment vertical="center"/>
      <protection/>
    </xf>
    <xf numFmtId="0" fontId="9" fillId="0" borderId="19" xfId="51" applyFont="1" applyBorder="1" applyAlignment="1">
      <alignment vertical="center"/>
      <protection/>
    </xf>
    <xf numFmtId="0" fontId="0" fillId="0" borderId="0" xfId="51" applyFont="1" applyBorder="1">
      <alignment/>
      <protection/>
    </xf>
    <xf numFmtId="0" fontId="9" fillId="0" borderId="0" xfId="51" applyFont="1" applyBorder="1">
      <alignment/>
      <protection/>
    </xf>
    <xf numFmtId="0" fontId="9" fillId="0" borderId="12" xfId="51" applyFont="1" applyBorder="1" applyAlignment="1">
      <alignment horizontal="center" vertical="center"/>
      <protection/>
    </xf>
    <xf numFmtId="43" fontId="11" fillId="0" borderId="13" xfId="42" applyNumberFormat="1" applyFont="1" applyBorder="1" applyAlignment="1">
      <alignment vertical="center"/>
    </xf>
    <xf numFmtId="43" fontId="0" fillId="0" borderId="12" xfId="42" applyNumberFormat="1" applyFont="1" applyBorder="1" applyAlignment="1" applyProtection="1">
      <alignment horizontal="center" vertical="center"/>
      <protection locked="0"/>
    </xf>
    <xf numFmtId="168" fontId="11" fillId="0" borderId="11" xfId="42" applyNumberFormat="1" applyFont="1" applyBorder="1" applyAlignment="1">
      <alignment vertical="center"/>
    </xf>
    <xf numFmtId="168" fontId="0" fillId="0" borderId="11" xfId="42" applyNumberFormat="1" applyFont="1" applyBorder="1" applyAlignment="1">
      <alignment vertical="center"/>
    </xf>
    <xf numFmtId="168" fontId="0" fillId="0" borderId="0" xfId="42" applyNumberFormat="1" applyFont="1" applyBorder="1" applyAlignment="1">
      <alignment vertical="center"/>
    </xf>
    <xf numFmtId="43" fontId="16" fillId="0" borderId="15" xfId="0" applyNumberFormat="1" applyFont="1" applyBorder="1" applyAlignment="1">
      <alignment vertical="center"/>
    </xf>
    <xf numFmtId="168" fontId="0" fillId="0" borderId="15" xfId="42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0" fillId="0" borderId="18" xfId="42" applyNumberFormat="1" applyFont="1" applyBorder="1" applyAlignment="1">
      <alignment horizontal="center" vertical="center"/>
    </xf>
    <xf numFmtId="43" fontId="0" fillId="0" borderId="18" xfId="42" applyNumberFormat="1" applyFont="1" applyBorder="1" applyAlignment="1">
      <alignment horizontal="right" vertical="center"/>
    </xf>
    <xf numFmtId="43" fontId="17" fillId="0" borderId="18" xfId="51" applyNumberFormat="1" applyFont="1" applyBorder="1" applyAlignment="1">
      <alignment horizontal="center" vertical="center"/>
      <protection/>
    </xf>
    <xf numFmtId="43" fontId="9" fillId="0" borderId="18" xfId="42" applyNumberFormat="1" applyFont="1" applyBorder="1" applyAlignment="1">
      <alignment vertical="center"/>
    </xf>
    <xf numFmtId="0" fontId="0" fillId="0" borderId="11" xfId="0" applyBorder="1" applyAlignment="1">
      <alignment/>
    </xf>
    <xf numFmtId="43" fontId="11" fillId="0" borderId="12" xfId="42" applyNumberFormat="1" applyFont="1" applyBorder="1" applyAlignment="1">
      <alignment vertical="center"/>
    </xf>
    <xf numFmtId="0" fontId="0" fillId="0" borderId="18" xfId="51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8" xfId="51" applyFont="1" applyBorder="1" applyAlignment="1">
      <alignment vertical="center"/>
      <protection/>
    </xf>
    <xf numFmtId="43" fontId="0" fillId="0" borderId="11" xfId="51" applyNumberFormat="1" applyFont="1" applyBorder="1" applyAlignment="1">
      <alignment vertical="center"/>
      <protection/>
    </xf>
    <xf numFmtId="168" fontId="9" fillId="0" borderId="11" xfId="42" applyNumberFormat="1" applyFont="1" applyBorder="1" applyAlignment="1">
      <alignment vertical="center"/>
    </xf>
    <xf numFmtId="43" fontId="0" fillId="0" borderId="17" xfId="42" applyNumberFormat="1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3" fontId="17" fillId="0" borderId="10" xfId="51" applyNumberFormat="1" applyFont="1" applyBorder="1" applyAlignment="1">
      <alignment horizontal="center" vertical="center"/>
      <protection/>
    </xf>
    <xf numFmtId="43" fontId="0" fillId="0" borderId="14" xfId="42" applyNumberFormat="1" applyFont="1" applyBorder="1" applyAlignment="1">
      <alignment horizontal="right" vertical="center"/>
    </xf>
    <xf numFmtId="0" fontId="20" fillId="0" borderId="0" xfId="51" applyFont="1" applyBorder="1" applyAlignment="1">
      <alignment horizontal="center"/>
      <protection/>
    </xf>
    <xf numFmtId="43" fontId="0" fillId="0" borderId="0" xfId="42" applyFont="1" applyAlignment="1">
      <alignment/>
    </xf>
    <xf numFmtId="0" fontId="13" fillId="0" borderId="0" xfId="51" applyFont="1" applyBorder="1" applyAlignment="1">
      <alignment horizontal="center"/>
      <protection/>
    </xf>
    <xf numFmtId="0" fontId="13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43" fontId="0" fillId="0" borderId="0" xfId="42" applyFont="1" applyBorder="1" applyAlignment="1">
      <alignment horizontal="center" vertical="center"/>
    </xf>
    <xf numFmtId="43" fontId="20" fillId="0" borderId="0" xfId="42" applyFont="1" applyBorder="1" applyAlignment="1">
      <alignment vertical="center"/>
    </xf>
    <xf numFmtId="0" fontId="2" fillId="0" borderId="0" xfId="51" applyFont="1" applyBorder="1" applyAlignment="1">
      <alignment vertical="center"/>
      <protection/>
    </xf>
    <xf numFmtId="43" fontId="21" fillId="0" borderId="0" xfId="42" applyFont="1" applyAlignment="1">
      <alignment horizontal="right" vertical="center"/>
    </xf>
    <xf numFmtId="0" fontId="0" fillId="0" borderId="0" xfId="51" applyFont="1" applyAlignment="1">
      <alignment horizontal="left" vertical="center"/>
      <protection/>
    </xf>
    <xf numFmtId="0" fontId="0" fillId="0" borderId="0" xfId="51" applyFont="1">
      <alignment/>
      <protection/>
    </xf>
    <xf numFmtId="0" fontId="6" fillId="0" borderId="0" xfId="51" applyFont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9" fillId="0" borderId="0" xfId="42" applyFont="1" applyBorder="1" applyAlignment="1">
      <alignment vertical="center"/>
    </xf>
    <xf numFmtId="43" fontId="0" fillId="0" borderId="0" xfId="42" applyFont="1" applyAlignment="1">
      <alignment horizontal="right" vertical="center"/>
    </xf>
    <xf numFmtId="43" fontId="0" fillId="0" borderId="0" xfId="42" applyFont="1" applyAlignment="1">
      <alignment vertical="center"/>
    </xf>
    <xf numFmtId="43" fontId="11" fillId="0" borderId="0" xfId="0" applyNumberFormat="1" applyFont="1" applyAlignment="1">
      <alignment vertical="center"/>
    </xf>
    <xf numFmtId="43" fontId="11" fillId="0" borderId="0" xfId="42" applyFont="1" applyAlignment="1">
      <alignment/>
    </xf>
    <xf numFmtId="43" fontId="9" fillId="0" borderId="0" xfId="51" applyNumberFormat="1" applyFont="1" applyBorder="1" applyAlignment="1">
      <alignment horizontal="center"/>
      <protection/>
    </xf>
    <xf numFmtId="43" fontId="9" fillId="0" borderId="0" xfId="42" applyFont="1" applyAlignment="1">
      <alignment vertical="center"/>
    </xf>
    <xf numFmtId="43" fontId="9" fillId="0" borderId="0" xfId="42" applyFont="1" applyAlignment="1">
      <alignment horizontal="right" vertical="center"/>
    </xf>
    <xf numFmtId="49" fontId="0" fillId="0" borderId="0" xfId="51" applyNumberFormat="1" applyFont="1" applyBorder="1" applyAlignment="1">
      <alignment horizontal="center" vertical="center"/>
      <protection/>
    </xf>
    <xf numFmtId="43" fontId="8" fillId="0" borderId="11" xfId="42" applyFont="1" applyBorder="1" applyAlignment="1">
      <alignment vertical="center"/>
    </xf>
    <xf numFmtId="183" fontId="9" fillId="0" borderId="0" xfId="42" applyNumberFormat="1" applyFont="1" applyBorder="1" applyAlignment="1">
      <alignment horizontal="center"/>
    </xf>
    <xf numFmtId="183" fontId="9" fillId="0" borderId="0" xfId="42" applyNumberFormat="1" applyFont="1" applyBorder="1" applyAlignment="1">
      <alignment horizontal="center" vertical="center"/>
    </xf>
    <xf numFmtId="43" fontId="11" fillId="0" borderId="0" xfId="42" applyFont="1" applyAlignment="1">
      <alignment vertical="center"/>
    </xf>
    <xf numFmtId="43" fontId="11" fillId="0" borderId="0" xfId="0" applyNumberFormat="1" applyFont="1" applyAlignment="1">
      <alignment horizontal="center" vertical="center"/>
    </xf>
    <xf numFmtId="43" fontId="11" fillId="0" borderId="11" xfId="42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51" applyFont="1" applyBorder="1" applyAlignment="1">
      <alignment horizontal="center" vertical="center"/>
      <protection/>
    </xf>
    <xf numFmtId="43" fontId="8" fillId="0" borderId="0" xfId="42" applyNumberFormat="1" applyFont="1" applyBorder="1" applyAlignment="1">
      <alignment vertical="center"/>
    </xf>
    <xf numFmtId="0" fontId="19" fillId="0" borderId="0" xfId="51" applyFont="1" applyAlignment="1">
      <alignment vertical="center"/>
      <protection/>
    </xf>
    <xf numFmtId="43" fontId="11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9" fillId="0" borderId="0" xfId="51" applyNumberFormat="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43" fontId="0" fillId="0" borderId="0" xfId="42" applyFont="1" applyAlignment="1">
      <alignment horizontal="center" vertical="center"/>
    </xf>
    <xf numFmtId="43" fontId="11" fillId="0" borderId="0" xfId="42" applyFont="1" applyAlignment="1">
      <alignment horizontal="center" vertical="center"/>
    </xf>
    <xf numFmtId="0" fontId="13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43" fontId="0" fillId="0" borderId="0" xfId="42" applyFont="1" applyBorder="1" applyAlignment="1">
      <alignment horizontal="center" vertical="center"/>
    </xf>
    <xf numFmtId="43" fontId="9" fillId="0" borderId="0" xfId="42" applyFont="1" applyBorder="1" applyAlignment="1">
      <alignment horizontal="center" vertical="center"/>
    </xf>
    <xf numFmtId="43" fontId="21" fillId="0" borderId="0" xfId="42" applyFont="1" applyAlignment="1">
      <alignment horizontal="center" vertical="center"/>
    </xf>
    <xf numFmtId="0" fontId="9" fillId="0" borderId="20" xfId="51" applyFont="1" applyBorder="1" applyAlignment="1">
      <alignment horizontal="center" vertical="center"/>
      <protection/>
    </xf>
    <xf numFmtId="0" fontId="9" fillId="0" borderId="21" xfId="51" applyFont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43" fontId="0" fillId="0" borderId="16" xfId="42" applyNumberFormat="1" applyFont="1" applyBorder="1" applyAlignment="1">
      <alignment horizontal="center" vertical="center"/>
    </xf>
    <xf numFmtId="43" fontId="0" fillId="0" borderId="10" xfId="42" applyNumberFormat="1" applyFont="1" applyBorder="1" applyAlignment="1">
      <alignment horizontal="center" vertical="center"/>
    </xf>
    <xf numFmtId="0" fontId="9" fillId="0" borderId="12" xfId="5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19" fillId="0" borderId="0" xfId="51" applyFont="1" applyAlignment="1">
      <alignment horizontal="left" vertical="center" indent="3"/>
      <protection/>
    </xf>
    <xf numFmtId="0" fontId="9" fillId="0" borderId="23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9" fillId="0" borderId="16" xfId="51" applyFont="1" applyBorder="1" applyAlignment="1">
      <alignment horizontal="center" vertical="center"/>
      <protection/>
    </xf>
    <xf numFmtId="43" fontId="9" fillId="0" borderId="0" xfId="42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3.8515625" style="0" customWidth="1"/>
    <col min="2" max="2" width="59.00390625" style="0" customWidth="1"/>
    <col min="3" max="3" width="4.28125" style="0" customWidth="1"/>
    <col min="4" max="4" width="6.28125" style="0" customWidth="1"/>
    <col min="5" max="5" width="5.28125" style="0" customWidth="1"/>
    <col min="6" max="6" width="16.140625" style="0" customWidth="1"/>
    <col min="7" max="7" width="14.8515625" style="0" customWidth="1"/>
    <col min="8" max="8" width="15.7109375" style="0" customWidth="1"/>
    <col min="9" max="9" width="16.00390625" style="0" customWidth="1"/>
    <col min="10" max="10" width="11.140625" style="0" customWidth="1"/>
    <col min="11" max="11" width="15.8515625" style="0" customWidth="1"/>
    <col min="12" max="12" width="15.00390625" style="0" customWidth="1"/>
  </cols>
  <sheetData>
    <row r="1" ht="12.75">
      <c r="K1" s="215" t="s">
        <v>122</v>
      </c>
    </row>
    <row r="2" ht="12.75">
      <c r="K2" s="215" t="s">
        <v>131</v>
      </c>
    </row>
    <row r="3" ht="12.75">
      <c r="K3" s="215" t="s">
        <v>76</v>
      </c>
    </row>
    <row r="4" ht="12.75">
      <c r="K4" s="215" t="s">
        <v>123</v>
      </c>
    </row>
    <row r="5" spans="1:13" ht="13.5" customHeight="1">
      <c r="A5" s="218" t="s">
        <v>133</v>
      </c>
      <c r="B5" s="218"/>
      <c r="C5" s="218"/>
      <c r="D5" s="218"/>
      <c r="E5" s="218"/>
      <c r="F5" s="9"/>
      <c r="G5" s="9"/>
      <c r="H5" s="9"/>
      <c r="I5" s="9"/>
      <c r="J5" s="9"/>
      <c r="K5" s="9"/>
      <c r="L5" s="9"/>
      <c r="M5" s="5"/>
    </row>
    <row r="6" spans="1:13" ht="14.25" customHeight="1">
      <c r="A6" s="240"/>
      <c r="B6" s="240"/>
      <c r="C6" s="240"/>
      <c r="D6" s="240"/>
      <c r="E6" s="240"/>
      <c r="F6" s="10"/>
      <c r="G6" s="10"/>
      <c r="H6" s="10"/>
      <c r="I6" s="10"/>
      <c r="J6" s="10"/>
      <c r="K6" s="10"/>
      <c r="L6" s="10"/>
      <c r="M6" s="5"/>
    </row>
    <row r="7" spans="1:13" ht="4.5" customHeight="1">
      <c r="A7" s="11"/>
      <c r="B7" s="11"/>
      <c r="C7" s="11"/>
      <c r="D7" s="11"/>
      <c r="E7" s="11"/>
      <c r="F7" s="6"/>
      <c r="G7" s="12"/>
      <c r="H7" s="11"/>
      <c r="I7" s="11"/>
      <c r="J7" s="11"/>
      <c r="K7" s="11"/>
      <c r="L7" s="13"/>
      <c r="M7" s="5"/>
    </row>
    <row r="8" spans="1:13" ht="12.75">
      <c r="A8" s="237" t="s">
        <v>15</v>
      </c>
      <c r="B8" s="145"/>
      <c r="C8" s="241" t="s">
        <v>10</v>
      </c>
      <c r="D8" s="242"/>
      <c r="E8" s="243"/>
      <c r="F8" s="154" t="s">
        <v>9</v>
      </c>
      <c r="G8" s="230" t="s">
        <v>8</v>
      </c>
      <c r="H8" s="231"/>
      <c r="I8" s="231"/>
      <c r="J8" s="231"/>
      <c r="K8" s="231"/>
      <c r="L8" s="232"/>
      <c r="M8" s="5"/>
    </row>
    <row r="9" spans="1:13" ht="13.5" customHeight="1">
      <c r="A9" s="238"/>
      <c r="B9" s="155" t="s">
        <v>0</v>
      </c>
      <c r="C9" s="236"/>
      <c r="D9" s="244"/>
      <c r="E9" s="245"/>
      <c r="F9" s="38" t="s">
        <v>1</v>
      </c>
      <c r="G9" s="32">
        <v>2009</v>
      </c>
      <c r="H9" s="230">
        <v>2010</v>
      </c>
      <c r="I9" s="231"/>
      <c r="J9" s="232"/>
      <c r="K9" s="32"/>
      <c r="L9" s="146"/>
      <c r="M9" s="5"/>
    </row>
    <row r="10" spans="1:13" ht="11.25" customHeight="1">
      <c r="A10" s="238"/>
      <c r="B10" s="32" t="s">
        <v>2</v>
      </c>
      <c r="C10" s="146" t="s">
        <v>3</v>
      </c>
      <c r="D10" s="120" t="s">
        <v>4</v>
      </c>
      <c r="E10" s="120" t="s">
        <v>7</v>
      </c>
      <c r="F10" s="38" t="s">
        <v>5</v>
      </c>
      <c r="G10" s="32" t="s">
        <v>14</v>
      </c>
      <c r="H10" s="235" t="s">
        <v>77</v>
      </c>
      <c r="I10" s="235" t="s">
        <v>78</v>
      </c>
      <c r="J10" s="235" t="s">
        <v>79</v>
      </c>
      <c r="K10" s="32">
        <v>2011</v>
      </c>
      <c r="L10" s="32">
        <v>2012</v>
      </c>
      <c r="M10" s="5"/>
    </row>
    <row r="11" spans="1:13" ht="11.25" customHeight="1">
      <c r="A11" s="239"/>
      <c r="B11" s="100"/>
      <c r="C11" s="48"/>
      <c r="D11" s="156"/>
      <c r="E11" s="156"/>
      <c r="F11" s="105"/>
      <c r="G11" s="100" t="s">
        <v>13</v>
      </c>
      <c r="H11" s="236"/>
      <c r="I11" s="236"/>
      <c r="J11" s="236"/>
      <c r="K11" s="100"/>
      <c r="L11" s="100"/>
      <c r="M11" s="5"/>
    </row>
    <row r="12" spans="1:13" ht="6" customHeight="1">
      <c r="A12" s="14"/>
      <c r="B12" s="146"/>
      <c r="C12" s="39"/>
      <c r="D12" s="98"/>
      <c r="E12" s="14"/>
      <c r="F12" s="146"/>
      <c r="G12" s="33"/>
      <c r="H12" s="32"/>
      <c r="I12" s="32"/>
      <c r="J12" s="32"/>
      <c r="K12" s="32"/>
      <c r="L12" s="14"/>
      <c r="M12" s="5"/>
    </row>
    <row r="13" spans="1:13" ht="12.75" customHeight="1">
      <c r="A13" s="14"/>
      <c r="B13" s="15" t="s">
        <v>6</v>
      </c>
      <c r="C13" s="16"/>
      <c r="D13" s="16"/>
      <c r="E13" s="17"/>
      <c r="F13" s="18"/>
      <c r="G13" s="19"/>
      <c r="H13" s="18"/>
      <c r="I13" s="18"/>
      <c r="J13" s="18"/>
      <c r="K13" s="18"/>
      <c r="L13" s="18"/>
      <c r="M13" s="5"/>
    </row>
    <row r="14" spans="1:13" ht="5.25" customHeight="1">
      <c r="A14" s="14"/>
      <c r="B14" s="15"/>
      <c r="C14" s="16"/>
      <c r="D14" s="16"/>
      <c r="E14" s="17"/>
      <c r="F14" s="18"/>
      <c r="G14" s="19"/>
      <c r="H14" s="18"/>
      <c r="I14" s="18"/>
      <c r="J14" s="18"/>
      <c r="K14" s="18"/>
      <c r="L14" s="18"/>
      <c r="M14" s="5"/>
    </row>
    <row r="15" spans="1:13" ht="12.75" customHeight="1">
      <c r="A15" s="14">
        <v>1</v>
      </c>
      <c r="B15" s="20" t="s">
        <v>34</v>
      </c>
      <c r="C15" s="21" t="s">
        <v>24</v>
      </c>
      <c r="D15" s="22" t="s">
        <v>25</v>
      </c>
      <c r="E15" s="23"/>
      <c r="F15" s="24">
        <f>SUM(F16:F20)</f>
        <v>494989.14</v>
      </c>
      <c r="G15" s="25">
        <f>SUM(G16:G17)</f>
        <v>20500</v>
      </c>
      <c r="H15" s="25">
        <f>SUM(H16:H20)</f>
        <v>474489.14</v>
      </c>
      <c r="I15" s="25">
        <f>SUM(I16:I20)</f>
        <v>474489.14</v>
      </c>
      <c r="J15" s="164">
        <f>SUM(I15/H15*100)</f>
        <v>100</v>
      </c>
      <c r="K15" s="24"/>
      <c r="L15" s="24"/>
      <c r="M15" s="5"/>
    </row>
    <row r="16" spans="1:13" ht="12.75" customHeight="1">
      <c r="A16" s="14"/>
      <c r="B16" s="16" t="s">
        <v>81</v>
      </c>
      <c r="C16" s="14"/>
      <c r="D16" s="14"/>
      <c r="E16" s="23">
        <v>6059</v>
      </c>
      <c r="F16" s="26">
        <f>SUM(G16:H16)</f>
        <v>238877.14</v>
      </c>
      <c r="G16" s="27">
        <v>20500</v>
      </c>
      <c r="H16" s="28">
        <v>218377.14</v>
      </c>
      <c r="I16" s="28">
        <v>218377.14</v>
      </c>
      <c r="J16" s="28"/>
      <c r="K16" s="18"/>
      <c r="L16" s="18"/>
      <c r="M16" s="5"/>
    </row>
    <row r="17" spans="1:13" ht="12.75" customHeight="1">
      <c r="A17" s="14"/>
      <c r="B17" s="16" t="s">
        <v>57</v>
      </c>
      <c r="C17" s="14"/>
      <c r="D17" s="14"/>
      <c r="E17" s="23">
        <v>6057</v>
      </c>
      <c r="F17" s="26">
        <f>SUM(G17:H17)</f>
        <v>195071</v>
      </c>
      <c r="G17" s="29"/>
      <c r="H17" s="30">
        <v>195071</v>
      </c>
      <c r="I17" s="30">
        <v>195071</v>
      </c>
      <c r="J17" s="30"/>
      <c r="K17" s="18"/>
      <c r="L17" s="18"/>
      <c r="M17" s="5"/>
    </row>
    <row r="18" spans="1:13" ht="12.75" customHeight="1">
      <c r="A18" s="14"/>
      <c r="B18" s="16" t="s">
        <v>63</v>
      </c>
      <c r="C18" s="14"/>
      <c r="D18" s="14"/>
      <c r="E18" s="23"/>
      <c r="F18" s="26"/>
      <c r="G18" s="29"/>
      <c r="H18" s="30"/>
      <c r="I18" s="30"/>
      <c r="J18" s="30"/>
      <c r="K18" s="18"/>
      <c r="L18" s="18"/>
      <c r="M18" s="5"/>
    </row>
    <row r="19" spans="1:13" ht="12.75" customHeight="1">
      <c r="A19" s="14"/>
      <c r="B19" s="16" t="s">
        <v>68</v>
      </c>
      <c r="C19" s="14"/>
      <c r="D19" s="14"/>
      <c r="E19" s="23">
        <v>6059</v>
      </c>
      <c r="F19" s="26">
        <f>SUM(G19:H19)</f>
        <v>42300</v>
      </c>
      <c r="G19" s="29"/>
      <c r="H19" s="30">
        <v>42300</v>
      </c>
      <c r="I19" s="30">
        <v>42300</v>
      </c>
      <c r="J19" s="30"/>
      <c r="K19" s="18"/>
      <c r="L19" s="18"/>
      <c r="M19" s="5"/>
    </row>
    <row r="20" spans="1:13" ht="12.75" customHeight="1">
      <c r="A20" s="14"/>
      <c r="B20" s="31" t="s">
        <v>69</v>
      </c>
      <c r="C20" s="14"/>
      <c r="D20" s="14"/>
      <c r="E20" s="23">
        <v>6059</v>
      </c>
      <c r="F20" s="26">
        <f>SUM(G20:H20)</f>
        <v>18741</v>
      </c>
      <c r="G20" s="29"/>
      <c r="H20" s="30">
        <v>18741</v>
      </c>
      <c r="I20" s="30">
        <v>18741</v>
      </c>
      <c r="J20" s="30"/>
      <c r="K20" s="18"/>
      <c r="L20" s="18"/>
      <c r="M20" s="5"/>
    </row>
    <row r="21" spans="1:13" ht="4.5" customHeight="1">
      <c r="A21" s="14"/>
      <c r="B21" s="15"/>
      <c r="C21" s="16"/>
      <c r="D21" s="16"/>
      <c r="E21" s="17"/>
      <c r="F21" s="18"/>
      <c r="G21" s="29"/>
      <c r="H21" s="18"/>
      <c r="I21" s="18"/>
      <c r="J21" s="18"/>
      <c r="K21" s="18"/>
      <c r="L21" s="18"/>
      <c r="M21" s="5"/>
    </row>
    <row r="22" spans="1:13" ht="12.75" customHeight="1">
      <c r="A22" s="14">
        <v>2</v>
      </c>
      <c r="B22" s="20" t="s">
        <v>35</v>
      </c>
      <c r="C22" s="21" t="s">
        <v>24</v>
      </c>
      <c r="D22" s="22" t="s">
        <v>25</v>
      </c>
      <c r="E22" s="23">
        <v>6050</v>
      </c>
      <c r="F22" s="26">
        <f>SUM(G22:H22)</f>
        <v>64660</v>
      </c>
      <c r="G22" s="29"/>
      <c r="H22" s="30">
        <v>64660</v>
      </c>
      <c r="I22" s="30">
        <v>64660</v>
      </c>
      <c r="J22" s="165">
        <f>SUM(I22/H22*100)</f>
        <v>100</v>
      </c>
      <c r="K22" s="18"/>
      <c r="L22" s="18"/>
      <c r="M22" s="5"/>
    </row>
    <row r="23" spans="1:13" ht="4.5" customHeight="1">
      <c r="A23" s="14"/>
      <c r="B23" s="16"/>
      <c r="C23" s="32"/>
      <c r="D23" s="33"/>
      <c r="E23" s="14"/>
      <c r="F23" s="26"/>
      <c r="G23" s="29"/>
      <c r="H23" s="30"/>
      <c r="I23" s="30"/>
      <c r="J23" s="30"/>
      <c r="K23" s="18"/>
      <c r="L23" s="18"/>
      <c r="M23" s="5"/>
    </row>
    <row r="24" spans="1:13" ht="12.75" customHeight="1">
      <c r="A24" s="14">
        <v>3</v>
      </c>
      <c r="B24" s="16" t="s">
        <v>132</v>
      </c>
      <c r="C24" s="32"/>
      <c r="D24" s="33"/>
      <c r="E24" s="14"/>
      <c r="F24" s="26"/>
      <c r="G24" s="29"/>
      <c r="H24" s="30"/>
      <c r="I24" s="30"/>
      <c r="J24" s="30"/>
      <c r="K24" s="209"/>
      <c r="L24" s="18"/>
      <c r="M24" s="5"/>
    </row>
    <row r="25" spans="1:13" ht="12.75" customHeight="1">
      <c r="A25" s="14"/>
      <c r="B25" s="16" t="s">
        <v>124</v>
      </c>
      <c r="C25" s="34"/>
      <c r="D25" s="35"/>
      <c r="E25" s="36"/>
      <c r="F25" s="24">
        <f>SUM(G25+H25+K25+L25)</f>
        <v>1847972.72</v>
      </c>
      <c r="G25" s="37">
        <f>SUM(G26)</f>
        <v>36624.3</v>
      </c>
      <c r="H25" s="25">
        <f>SUM(H27)</f>
        <v>5000</v>
      </c>
      <c r="I25" s="25">
        <f>SUM(I27)</f>
        <v>610</v>
      </c>
      <c r="J25" s="164">
        <f>SUM(I25/H25*100)</f>
        <v>12.2</v>
      </c>
      <c r="K25" s="214">
        <f>SUM(K26:K31)</f>
        <v>1806348.42</v>
      </c>
      <c r="L25" s="18"/>
      <c r="M25" s="5"/>
    </row>
    <row r="26" spans="1:13" ht="12.75" customHeight="1">
      <c r="A26" s="14"/>
      <c r="B26" s="16" t="s">
        <v>56</v>
      </c>
      <c r="C26" s="38">
        <v>900</v>
      </c>
      <c r="D26" s="14">
        <v>90011</v>
      </c>
      <c r="E26" s="39">
        <v>6110</v>
      </c>
      <c r="F26" s="26">
        <f>SUM(G26:H26)</f>
        <v>36624.3</v>
      </c>
      <c r="G26" s="27">
        <v>36624.3</v>
      </c>
      <c r="H26" s="30"/>
      <c r="I26" s="30"/>
      <c r="J26" s="30"/>
      <c r="K26" s="18"/>
      <c r="L26" s="18"/>
      <c r="M26" s="5"/>
    </row>
    <row r="27" spans="1:13" ht="12.75" customHeight="1">
      <c r="A27" s="14"/>
      <c r="B27" s="16" t="s">
        <v>84</v>
      </c>
      <c r="C27" s="21" t="s">
        <v>24</v>
      </c>
      <c r="D27" s="22" t="s">
        <v>25</v>
      </c>
      <c r="E27" s="23">
        <v>6050</v>
      </c>
      <c r="F27" s="26">
        <f>SUM(G27+H27+K27)</f>
        <v>1151348.42</v>
      </c>
      <c r="G27" s="29"/>
      <c r="H27" s="30">
        <v>5000</v>
      </c>
      <c r="I27" s="30">
        <v>610</v>
      </c>
      <c r="J27" s="30"/>
      <c r="K27" s="30">
        <v>1146348.42</v>
      </c>
      <c r="L27" s="18"/>
      <c r="M27" s="5"/>
    </row>
    <row r="28" spans="1:13" ht="12.75" customHeight="1">
      <c r="A28" s="14"/>
      <c r="B28" s="16" t="s">
        <v>63</v>
      </c>
      <c r="C28" s="21"/>
      <c r="D28" s="208"/>
      <c r="E28" s="14"/>
      <c r="F28" s="26"/>
      <c r="G28" s="29"/>
      <c r="H28" s="30"/>
      <c r="I28" s="30"/>
      <c r="J28" s="30"/>
      <c r="K28" s="18"/>
      <c r="L28" s="18"/>
      <c r="M28" s="5"/>
    </row>
    <row r="29" spans="1:13" ht="12.75" customHeight="1">
      <c r="A29" s="14"/>
      <c r="B29" s="16" t="s">
        <v>125</v>
      </c>
      <c r="C29" s="21"/>
      <c r="D29" s="208"/>
      <c r="E29" s="14"/>
      <c r="F29" s="26"/>
      <c r="G29" s="29"/>
      <c r="H29" s="30"/>
      <c r="I29" s="30"/>
      <c r="J29" s="30"/>
      <c r="K29" s="18"/>
      <c r="L29" s="18"/>
      <c r="M29" s="5"/>
    </row>
    <row r="30" spans="1:13" ht="12.75" customHeight="1">
      <c r="A30" s="14"/>
      <c r="B30" s="16" t="s">
        <v>126</v>
      </c>
      <c r="C30" s="21"/>
      <c r="D30" s="208"/>
      <c r="E30" s="14"/>
      <c r="F30" s="26"/>
      <c r="G30" s="29"/>
      <c r="H30" s="30"/>
      <c r="I30" s="30"/>
      <c r="J30" s="30"/>
      <c r="K30" s="18"/>
      <c r="L30" s="18"/>
      <c r="M30" s="5"/>
    </row>
    <row r="31" spans="1:13" ht="12.75" customHeight="1">
      <c r="A31" s="14"/>
      <c r="B31" s="16" t="s">
        <v>127</v>
      </c>
      <c r="C31" s="21" t="s">
        <v>24</v>
      </c>
      <c r="D31" s="208" t="s">
        <v>25</v>
      </c>
      <c r="E31" s="14">
        <v>6050</v>
      </c>
      <c r="F31" s="26">
        <f>SUM(G31+H31+K31)</f>
        <v>660000</v>
      </c>
      <c r="G31" s="29"/>
      <c r="H31" s="30"/>
      <c r="I31" s="30"/>
      <c r="J31" s="30"/>
      <c r="K31" s="30">
        <v>660000</v>
      </c>
      <c r="L31" s="18"/>
      <c r="M31" s="5"/>
    </row>
    <row r="32" spans="1:13" ht="4.5" customHeight="1">
      <c r="A32" s="14"/>
      <c r="B32" s="15"/>
      <c r="C32" s="16"/>
      <c r="D32" s="31"/>
      <c r="E32" s="16"/>
      <c r="F32" s="18"/>
      <c r="G32" s="29"/>
      <c r="H32" s="18"/>
      <c r="I32" s="18"/>
      <c r="J32" s="18"/>
      <c r="K32" s="18"/>
      <c r="L32" s="18"/>
      <c r="M32" s="5"/>
    </row>
    <row r="33" spans="1:13" ht="12.75" customHeight="1">
      <c r="A33" s="14">
        <v>4</v>
      </c>
      <c r="B33" s="16" t="s">
        <v>36</v>
      </c>
      <c r="C33" s="40"/>
      <c r="D33" s="41"/>
      <c r="E33" s="42"/>
      <c r="F33" s="43"/>
      <c r="G33" s="44"/>
      <c r="H33" s="45"/>
      <c r="I33" s="45"/>
      <c r="J33" s="45"/>
      <c r="K33" s="25"/>
      <c r="L33" s="30"/>
      <c r="M33" s="5"/>
    </row>
    <row r="34" spans="1:13" ht="12.75" customHeight="1">
      <c r="A34" s="14"/>
      <c r="B34" s="16" t="s">
        <v>37</v>
      </c>
      <c r="C34" s="40"/>
      <c r="D34" s="41"/>
      <c r="E34" s="42"/>
      <c r="F34" s="43">
        <f>SUM(F35:F36)</f>
        <v>122313.61</v>
      </c>
      <c r="G34" s="45">
        <f>SUM(G35:G36)</f>
        <v>27346.36</v>
      </c>
      <c r="H34" s="25">
        <f>SUM(H35:H36)</f>
        <v>94967.25</v>
      </c>
      <c r="I34" s="25">
        <f>SUM(I35:I36)</f>
        <v>94967.25</v>
      </c>
      <c r="J34" s="164">
        <f>SUM(I34/H34*100)</f>
        <v>100</v>
      </c>
      <c r="K34" s="25"/>
      <c r="L34" s="30"/>
      <c r="M34" s="5"/>
    </row>
    <row r="35" spans="1:13" ht="12.75" customHeight="1">
      <c r="A35" s="14"/>
      <c r="B35" s="16" t="s">
        <v>56</v>
      </c>
      <c r="C35" s="38">
        <v>900</v>
      </c>
      <c r="D35" s="14">
        <v>90011</v>
      </c>
      <c r="E35" s="39">
        <v>6110</v>
      </c>
      <c r="F35" s="26">
        <f>SUM(G35:H35)</f>
        <v>27346.36</v>
      </c>
      <c r="G35" s="27">
        <v>27346.36</v>
      </c>
      <c r="H35" s="45"/>
      <c r="I35" s="45"/>
      <c r="J35" s="45"/>
      <c r="K35" s="25"/>
      <c r="L35" s="30"/>
      <c r="M35" s="5"/>
    </row>
    <row r="36" spans="1:13" ht="12.75" customHeight="1">
      <c r="A36" s="14"/>
      <c r="B36" s="16" t="s">
        <v>83</v>
      </c>
      <c r="C36" s="21" t="s">
        <v>24</v>
      </c>
      <c r="D36" s="22" t="s">
        <v>25</v>
      </c>
      <c r="E36" s="23">
        <v>6050</v>
      </c>
      <c r="F36" s="26">
        <v>94967.25</v>
      </c>
      <c r="G36" s="27"/>
      <c r="H36" s="30">
        <v>94967.25</v>
      </c>
      <c r="I36" s="30">
        <v>94967.25</v>
      </c>
      <c r="J36" s="30"/>
      <c r="K36" s="25"/>
      <c r="L36" s="30"/>
      <c r="M36" s="5"/>
    </row>
    <row r="37" spans="1:13" ht="6" customHeight="1">
      <c r="A37" s="48"/>
      <c r="B37" s="49"/>
      <c r="C37" s="50"/>
      <c r="D37" s="51"/>
      <c r="E37" s="52"/>
      <c r="F37" s="53"/>
      <c r="G37" s="54"/>
      <c r="H37" s="55"/>
      <c r="I37" s="55"/>
      <c r="J37" s="55"/>
      <c r="K37" s="55"/>
      <c r="L37" s="55"/>
      <c r="M37" s="5"/>
    </row>
    <row r="38" spans="1:13" ht="6" customHeight="1">
      <c r="A38" s="14"/>
      <c r="B38" s="16"/>
      <c r="C38" s="57"/>
      <c r="D38" s="58"/>
      <c r="E38" s="59"/>
      <c r="F38" s="26"/>
      <c r="G38" s="60"/>
      <c r="H38" s="30"/>
      <c r="I38" s="30"/>
      <c r="J38" s="30"/>
      <c r="K38" s="30"/>
      <c r="L38" s="30"/>
      <c r="M38" s="5"/>
    </row>
    <row r="39" spans="1:13" ht="12.75" customHeight="1">
      <c r="A39" s="14"/>
      <c r="B39" s="15" t="s">
        <v>11</v>
      </c>
      <c r="C39" s="57"/>
      <c r="D39" s="58"/>
      <c r="E39" s="59"/>
      <c r="F39" s="26"/>
      <c r="G39" s="60"/>
      <c r="H39" s="30"/>
      <c r="I39" s="30"/>
      <c r="J39" s="30"/>
      <c r="K39" s="30"/>
      <c r="L39" s="30"/>
      <c r="M39" s="5"/>
    </row>
    <row r="40" spans="1:13" ht="6" customHeight="1">
      <c r="A40" s="14"/>
      <c r="B40" s="15"/>
      <c r="C40" s="57"/>
      <c r="D40" s="58"/>
      <c r="E40" s="59"/>
      <c r="F40" s="26"/>
      <c r="G40" s="60"/>
      <c r="H40" s="30"/>
      <c r="I40" s="30"/>
      <c r="J40" s="30"/>
      <c r="K40" s="30"/>
      <c r="L40" s="30"/>
      <c r="M40" s="5"/>
    </row>
    <row r="41" spans="1:13" ht="12.75" customHeight="1">
      <c r="A41" s="14">
        <v>5</v>
      </c>
      <c r="B41" s="20" t="s">
        <v>38</v>
      </c>
      <c r="C41" s="57"/>
      <c r="D41" s="58"/>
      <c r="E41" s="59"/>
      <c r="F41" s="26"/>
      <c r="G41" s="60"/>
      <c r="H41" s="30"/>
      <c r="I41" s="30"/>
      <c r="J41" s="30"/>
      <c r="K41" s="30"/>
      <c r="L41" s="30"/>
      <c r="M41" s="5"/>
    </row>
    <row r="42" spans="1:13" ht="12.75" customHeight="1">
      <c r="A42" s="14"/>
      <c r="B42" s="20" t="s">
        <v>39</v>
      </c>
      <c r="C42" s="57"/>
      <c r="D42" s="58"/>
      <c r="E42" s="59"/>
      <c r="F42" s="26"/>
      <c r="G42" s="60"/>
      <c r="H42" s="30"/>
      <c r="I42" s="30"/>
      <c r="J42" s="30"/>
      <c r="K42" s="30"/>
      <c r="L42" s="30"/>
      <c r="M42" s="5"/>
    </row>
    <row r="43" spans="1:13" ht="12.75" customHeight="1">
      <c r="A43" s="14"/>
      <c r="B43" s="20" t="s">
        <v>40</v>
      </c>
      <c r="C43" s="57">
        <v>600</v>
      </c>
      <c r="D43" s="58">
        <v>60014</v>
      </c>
      <c r="E43" s="59">
        <v>6620</v>
      </c>
      <c r="F43" s="26">
        <f>SUM(G43:H43)</f>
        <v>399082.77</v>
      </c>
      <c r="G43" s="47">
        <v>177395.08</v>
      </c>
      <c r="H43" s="30">
        <v>221687.69</v>
      </c>
      <c r="I43" s="30">
        <v>221285.1</v>
      </c>
      <c r="J43" s="165">
        <f>SUM(I43/H43*100)</f>
        <v>99.81839767467467</v>
      </c>
      <c r="K43" s="30"/>
      <c r="L43" s="30"/>
      <c r="M43" s="5"/>
    </row>
    <row r="44" spans="1:13" ht="4.5" customHeight="1">
      <c r="A44" s="14"/>
      <c r="B44" s="16"/>
      <c r="C44" s="57"/>
      <c r="D44" s="58"/>
      <c r="E44" s="59"/>
      <c r="F44" s="26"/>
      <c r="G44" s="47"/>
      <c r="H44" s="30"/>
      <c r="I44" s="30"/>
      <c r="J44" s="30"/>
      <c r="K44" s="25"/>
      <c r="L44" s="30"/>
      <c r="M44" s="5"/>
    </row>
    <row r="45" spans="1:13" ht="12.75" customHeight="1">
      <c r="A45" s="14">
        <v>6</v>
      </c>
      <c r="B45" s="16" t="s">
        <v>38</v>
      </c>
      <c r="C45" s="57"/>
      <c r="D45" s="58"/>
      <c r="E45" s="59"/>
      <c r="F45" s="26"/>
      <c r="G45" s="47"/>
      <c r="H45" s="30"/>
      <c r="I45" s="30"/>
      <c r="J45" s="30"/>
      <c r="K45" s="30"/>
      <c r="L45" s="30"/>
      <c r="M45" s="5"/>
    </row>
    <row r="46" spans="1:13" ht="12.75" customHeight="1">
      <c r="A46" s="14"/>
      <c r="B46" s="16" t="s">
        <v>41</v>
      </c>
      <c r="C46" s="57"/>
      <c r="D46" s="58"/>
      <c r="E46" s="59"/>
      <c r="F46" s="26"/>
      <c r="G46" s="47"/>
      <c r="H46" s="30"/>
      <c r="I46" s="47"/>
      <c r="J46" s="30"/>
      <c r="K46" s="47"/>
      <c r="L46" s="30"/>
      <c r="M46" s="5"/>
    </row>
    <row r="47" spans="1:13" ht="12.75" customHeight="1">
      <c r="A47" s="14"/>
      <c r="B47" s="16" t="s">
        <v>43</v>
      </c>
      <c r="C47" s="57"/>
      <c r="D47" s="58"/>
      <c r="E47" s="59"/>
      <c r="F47" s="26"/>
      <c r="G47" s="47"/>
      <c r="H47" s="30"/>
      <c r="I47" s="47"/>
      <c r="J47" s="30"/>
      <c r="K47" s="47"/>
      <c r="L47" s="30"/>
      <c r="M47" s="5"/>
    </row>
    <row r="48" spans="1:13" ht="12.75" customHeight="1">
      <c r="A48" s="14"/>
      <c r="B48" s="16" t="s">
        <v>42</v>
      </c>
      <c r="C48" s="57">
        <v>600</v>
      </c>
      <c r="D48" s="58">
        <v>60014</v>
      </c>
      <c r="E48" s="59">
        <v>6620</v>
      </c>
      <c r="F48" s="26">
        <f>SUM(G48:H48)</f>
        <v>1109171.91</v>
      </c>
      <c r="G48" s="47">
        <v>23180</v>
      </c>
      <c r="H48" s="62">
        <v>1085991.91</v>
      </c>
      <c r="I48" s="163">
        <v>1085991.91</v>
      </c>
      <c r="J48" s="165">
        <f>SUM(I48/H48*100)</f>
        <v>100</v>
      </c>
      <c r="K48" s="46"/>
      <c r="L48" s="30"/>
      <c r="M48" s="5"/>
    </row>
    <row r="49" spans="1:13" ht="4.5" customHeight="1">
      <c r="A49" s="14"/>
      <c r="B49" s="16"/>
      <c r="C49" s="57"/>
      <c r="D49" s="58"/>
      <c r="E49" s="59"/>
      <c r="F49" s="26"/>
      <c r="G49" s="47"/>
      <c r="H49" s="163"/>
      <c r="I49" s="163"/>
      <c r="J49" s="62"/>
      <c r="K49" s="46"/>
      <c r="L49" s="30"/>
      <c r="M49" s="5"/>
    </row>
    <row r="50" spans="1:13" ht="12.75" customHeight="1">
      <c r="A50" s="14">
        <v>7</v>
      </c>
      <c r="B50" s="16" t="s">
        <v>96</v>
      </c>
      <c r="C50" s="40"/>
      <c r="D50" s="63"/>
      <c r="E50" s="64"/>
      <c r="F50" s="26"/>
      <c r="G50" s="69"/>
      <c r="H50" s="30"/>
      <c r="I50" s="163"/>
      <c r="J50" s="165"/>
      <c r="K50" s="46"/>
      <c r="L50" s="30"/>
      <c r="M50" s="5"/>
    </row>
    <row r="51" spans="1:13" ht="12.75" customHeight="1">
      <c r="A51" s="14"/>
      <c r="B51" s="75" t="s">
        <v>85</v>
      </c>
      <c r="C51" s="40">
        <v>600</v>
      </c>
      <c r="D51" s="63">
        <v>60014</v>
      </c>
      <c r="E51" s="64">
        <v>6050</v>
      </c>
      <c r="F51" s="26">
        <f>SUM(G51:H51)</f>
        <v>142500</v>
      </c>
      <c r="G51" s="69"/>
      <c r="H51" s="30">
        <v>142500</v>
      </c>
      <c r="I51" s="163">
        <v>141528.78</v>
      </c>
      <c r="J51" s="165">
        <f>SUM(I51/H51*100)</f>
        <v>99.31844210526316</v>
      </c>
      <c r="K51" s="46"/>
      <c r="L51" s="30"/>
      <c r="M51" s="5"/>
    </row>
    <row r="52" spans="1:13" ht="4.5" customHeight="1">
      <c r="A52" s="14"/>
      <c r="B52" s="16"/>
      <c r="C52" s="57"/>
      <c r="D52" s="58"/>
      <c r="E52" s="59"/>
      <c r="F52" s="26"/>
      <c r="G52" s="47"/>
      <c r="H52" s="61"/>
      <c r="I52" s="61"/>
      <c r="J52" s="30"/>
      <c r="K52" s="46"/>
      <c r="L52" s="30"/>
      <c r="M52" s="5"/>
    </row>
    <row r="53" spans="1:13" ht="12.75" customHeight="1">
      <c r="A53" s="14">
        <v>8</v>
      </c>
      <c r="B53" s="16" t="s">
        <v>27</v>
      </c>
      <c r="C53" s="40">
        <v>600</v>
      </c>
      <c r="D53" s="63">
        <v>60016</v>
      </c>
      <c r="E53" s="64">
        <v>6050</v>
      </c>
      <c r="F53" s="24">
        <f>SUM(F54:F55)</f>
        <v>3100000</v>
      </c>
      <c r="G53" s="25">
        <f>SUM(G54:G55)</f>
        <v>32208</v>
      </c>
      <c r="H53" s="25"/>
      <c r="I53" s="61">
        <v>0</v>
      </c>
      <c r="J53" s="30">
        <v>0</v>
      </c>
      <c r="K53" s="162">
        <f>SUM(K54:K55)</f>
        <v>3067792</v>
      </c>
      <c r="L53" s="30"/>
      <c r="M53" s="5"/>
    </row>
    <row r="54" spans="1:13" ht="12.75" customHeight="1">
      <c r="A54" s="65"/>
      <c r="B54" s="16" t="s">
        <v>16</v>
      </c>
      <c r="C54" s="66"/>
      <c r="D54" s="67"/>
      <c r="E54" s="68"/>
      <c r="F54" s="26">
        <f>SUM(G54+H54+K54+L54)</f>
        <v>813065</v>
      </c>
      <c r="G54" s="69">
        <v>32208</v>
      </c>
      <c r="H54" s="61"/>
      <c r="I54" s="61"/>
      <c r="J54" s="30"/>
      <c r="K54" s="46">
        <v>780857</v>
      </c>
      <c r="L54" s="30"/>
      <c r="M54" s="5"/>
    </row>
    <row r="55" spans="1:13" ht="12.75" customHeight="1">
      <c r="A55" s="65"/>
      <c r="B55" s="16" t="s">
        <v>26</v>
      </c>
      <c r="C55" s="66"/>
      <c r="D55" s="67"/>
      <c r="E55" s="68"/>
      <c r="F55" s="26">
        <f>SUM(G55+H55+K55+L55)</f>
        <v>2286935</v>
      </c>
      <c r="G55" s="70"/>
      <c r="H55" s="61"/>
      <c r="I55" s="61"/>
      <c r="J55" s="30"/>
      <c r="K55" s="46">
        <v>2286935</v>
      </c>
      <c r="L55" s="30"/>
      <c r="M55" s="5"/>
    </row>
    <row r="56" spans="1:13" ht="4.5" customHeight="1">
      <c r="A56" s="65"/>
      <c r="B56" s="16"/>
      <c r="C56" s="66"/>
      <c r="D56" s="67"/>
      <c r="E56" s="68"/>
      <c r="F56" s="26"/>
      <c r="G56" s="70"/>
      <c r="H56" s="61"/>
      <c r="I56" s="61"/>
      <c r="J56" s="30"/>
      <c r="K56" s="46"/>
      <c r="L56" s="30"/>
      <c r="M56" s="5"/>
    </row>
    <row r="57" spans="1:13" ht="12.75" customHeight="1">
      <c r="A57" s="14">
        <v>9</v>
      </c>
      <c r="B57" s="71" t="s">
        <v>28</v>
      </c>
      <c r="C57" s="40">
        <v>600</v>
      </c>
      <c r="D57" s="63">
        <v>60016</v>
      </c>
      <c r="E57" s="64"/>
      <c r="F57" s="72">
        <f>SUM(F58:F59)</f>
        <v>6325694.88</v>
      </c>
      <c r="G57" s="73">
        <f>SUM(G58:G59)</f>
        <v>55388</v>
      </c>
      <c r="H57" s="74">
        <f>SUM(H58:H59)</f>
        <v>3135500</v>
      </c>
      <c r="I57" s="74">
        <f>SUM(I58:I59)</f>
        <v>3135312.04</v>
      </c>
      <c r="J57" s="164">
        <f>SUM(I57/H57*100)</f>
        <v>99.9940054217828</v>
      </c>
      <c r="K57" s="73">
        <f>SUM(K58:K59)</f>
        <v>3134806.88</v>
      </c>
      <c r="L57" s="30"/>
      <c r="M57" s="5"/>
    </row>
    <row r="58" spans="1:13" ht="12.75" customHeight="1">
      <c r="A58" s="65"/>
      <c r="B58" s="16" t="s">
        <v>86</v>
      </c>
      <c r="C58" s="40"/>
      <c r="D58" s="63"/>
      <c r="E58" s="64">
        <v>6059</v>
      </c>
      <c r="F58" s="26">
        <f>SUM(G58+H58+K58+L58)</f>
        <v>1581423.72</v>
      </c>
      <c r="G58" s="69">
        <v>13847</v>
      </c>
      <c r="H58" s="61">
        <v>783875</v>
      </c>
      <c r="I58" s="61">
        <v>783828.01</v>
      </c>
      <c r="J58" s="165"/>
      <c r="K58" s="46">
        <v>783701.72</v>
      </c>
      <c r="L58" s="30"/>
      <c r="M58" s="5"/>
    </row>
    <row r="59" spans="1:13" ht="12.75" customHeight="1">
      <c r="A59" s="65"/>
      <c r="B59" s="16" t="s">
        <v>82</v>
      </c>
      <c r="C59" s="40"/>
      <c r="D59" s="63"/>
      <c r="E59" s="64">
        <v>6057</v>
      </c>
      <c r="F59" s="26">
        <f>SUM(G59+H59+K59+L59)</f>
        <v>4744271.16</v>
      </c>
      <c r="G59" s="69">
        <v>41541</v>
      </c>
      <c r="H59" s="61">
        <v>2351625</v>
      </c>
      <c r="I59" s="61">
        <v>2351484.03</v>
      </c>
      <c r="J59" s="30"/>
      <c r="K59" s="46">
        <v>2351105.16</v>
      </c>
      <c r="L59" s="30"/>
      <c r="M59" s="5"/>
    </row>
    <row r="60" spans="1:13" ht="4.5" customHeight="1">
      <c r="A60" s="65"/>
      <c r="B60" s="16"/>
      <c r="C60" s="66"/>
      <c r="D60" s="67"/>
      <c r="E60" s="68"/>
      <c r="F60" s="26"/>
      <c r="G60" s="70"/>
      <c r="H60" s="61"/>
      <c r="I60" s="61"/>
      <c r="J60" s="61"/>
      <c r="K60" s="30"/>
      <c r="L60" s="30"/>
      <c r="M60" s="5"/>
    </row>
    <row r="61" spans="1:13" ht="12.75" customHeight="1">
      <c r="A61" s="14">
        <v>10</v>
      </c>
      <c r="B61" s="16" t="s">
        <v>44</v>
      </c>
      <c r="C61" s="66"/>
      <c r="D61" s="67"/>
      <c r="E61" s="68"/>
      <c r="F61" s="26"/>
      <c r="G61" s="70"/>
      <c r="H61" s="61"/>
      <c r="I61" s="61"/>
      <c r="J61" s="61"/>
      <c r="K61" s="30"/>
      <c r="L61" s="30"/>
      <c r="M61" s="5"/>
    </row>
    <row r="62" spans="1:13" ht="12.75" customHeight="1">
      <c r="A62" s="65"/>
      <c r="B62" s="16" t="s">
        <v>45</v>
      </c>
      <c r="C62" s="40">
        <v>600</v>
      </c>
      <c r="D62" s="63">
        <v>60016</v>
      </c>
      <c r="E62" s="64">
        <v>6050</v>
      </c>
      <c r="F62" s="26">
        <f>SUM(G62:H62)</f>
        <v>124513.48999999999</v>
      </c>
      <c r="G62" s="69">
        <v>667.34</v>
      </c>
      <c r="H62" s="61">
        <v>123846.15</v>
      </c>
      <c r="I62" s="61">
        <v>123846.15</v>
      </c>
      <c r="J62" s="165">
        <f>SUM(I62/H62*100)</f>
        <v>100</v>
      </c>
      <c r="K62" s="25"/>
      <c r="L62" s="30"/>
      <c r="M62" s="5"/>
    </row>
    <row r="63" spans="1:13" ht="4.5" customHeight="1">
      <c r="A63" s="65"/>
      <c r="B63" s="16"/>
      <c r="C63" s="66"/>
      <c r="D63" s="67"/>
      <c r="E63" s="68"/>
      <c r="F63" s="26"/>
      <c r="G63" s="70"/>
      <c r="H63" s="61"/>
      <c r="I63" s="61"/>
      <c r="J63" s="61"/>
      <c r="K63" s="30"/>
      <c r="L63" s="30"/>
      <c r="M63" s="5"/>
    </row>
    <row r="64" spans="1:13" ht="12.75" customHeight="1">
      <c r="A64" s="14">
        <v>11</v>
      </c>
      <c r="B64" s="75" t="s">
        <v>46</v>
      </c>
      <c r="C64" s="66"/>
      <c r="D64" s="67"/>
      <c r="E64" s="68"/>
      <c r="F64" s="26"/>
      <c r="G64" s="70"/>
      <c r="H64" s="61"/>
      <c r="I64" s="61"/>
      <c r="J64" s="61"/>
      <c r="K64" s="30"/>
      <c r="L64" s="30"/>
      <c r="M64" s="5"/>
    </row>
    <row r="65" spans="1:13" ht="12.75" customHeight="1">
      <c r="A65" s="65"/>
      <c r="B65" s="75" t="s">
        <v>62</v>
      </c>
      <c r="C65" s="40">
        <v>600</v>
      </c>
      <c r="D65" s="63">
        <v>60016</v>
      </c>
      <c r="E65" s="64">
        <v>6050</v>
      </c>
      <c r="F65" s="26">
        <f>SUM(G65:H65)</f>
        <v>23000</v>
      </c>
      <c r="G65" s="70"/>
      <c r="H65" s="61">
        <v>23000</v>
      </c>
      <c r="I65" s="61">
        <v>18729.05</v>
      </c>
      <c r="J65" s="165">
        <f>SUM(I65/H65*100)</f>
        <v>81.43065217391305</v>
      </c>
      <c r="K65" s="30"/>
      <c r="L65" s="30"/>
      <c r="M65" s="5"/>
    </row>
    <row r="66" spans="1:13" ht="4.5" customHeight="1">
      <c r="A66" s="76"/>
      <c r="B66" s="77"/>
      <c r="C66" s="78"/>
      <c r="D66" s="79"/>
      <c r="E66" s="80"/>
      <c r="F66" s="53"/>
      <c r="G66" s="167"/>
      <c r="H66" s="81"/>
      <c r="I66" s="55"/>
      <c r="J66" s="168"/>
      <c r="K66" s="55"/>
      <c r="L66" s="55"/>
      <c r="M66" s="5"/>
    </row>
    <row r="67" spans="1:13" ht="7.5" customHeight="1">
      <c r="A67" s="82"/>
      <c r="B67" s="31"/>
      <c r="C67" s="83"/>
      <c r="D67" s="41"/>
      <c r="E67" s="64"/>
      <c r="F67" s="84"/>
      <c r="G67" s="70"/>
      <c r="H67" s="47"/>
      <c r="I67" s="47"/>
      <c r="J67" s="166"/>
      <c r="K67" s="47"/>
      <c r="L67" s="47"/>
      <c r="M67" s="5"/>
    </row>
    <row r="68" spans="1:13" ht="12.75" customHeight="1">
      <c r="A68" s="82"/>
      <c r="B68" s="31"/>
      <c r="C68" s="83"/>
      <c r="D68" s="41"/>
      <c r="E68" s="64"/>
      <c r="F68" s="84"/>
      <c r="G68" s="70"/>
      <c r="H68" s="47"/>
      <c r="I68" s="47"/>
      <c r="J68" s="166"/>
      <c r="K68" s="47"/>
      <c r="L68" s="47"/>
      <c r="M68" s="5"/>
    </row>
    <row r="69" spans="1:13" ht="12.75" customHeight="1">
      <c r="A69" s="82"/>
      <c r="B69" s="31"/>
      <c r="C69" s="83"/>
      <c r="D69" s="41"/>
      <c r="E69" s="64"/>
      <c r="F69" s="84"/>
      <c r="G69" s="70"/>
      <c r="H69" s="47"/>
      <c r="I69" s="47"/>
      <c r="J69" s="166"/>
      <c r="K69" s="47"/>
      <c r="L69" s="47"/>
      <c r="M69" s="5"/>
    </row>
    <row r="70" spans="1:13" ht="15" customHeight="1">
      <c r="A70" s="237" t="s">
        <v>15</v>
      </c>
      <c r="B70" s="145"/>
      <c r="C70" s="241" t="s">
        <v>10</v>
      </c>
      <c r="D70" s="242"/>
      <c r="E70" s="243"/>
      <c r="F70" s="154" t="s">
        <v>9</v>
      </c>
      <c r="G70" s="230" t="s">
        <v>8</v>
      </c>
      <c r="H70" s="231"/>
      <c r="I70" s="231"/>
      <c r="J70" s="231"/>
      <c r="K70" s="231"/>
      <c r="L70" s="232"/>
      <c r="M70" s="5"/>
    </row>
    <row r="71" spans="1:13" ht="15" customHeight="1">
      <c r="A71" s="238"/>
      <c r="B71" s="155" t="s">
        <v>0</v>
      </c>
      <c r="C71" s="236"/>
      <c r="D71" s="244"/>
      <c r="E71" s="245"/>
      <c r="F71" s="38" t="s">
        <v>1</v>
      </c>
      <c r="G71" s="32">
        <v>2009</v>
      </c>
      <c r="H71" s="230">
        <v>2010</v>
      </c>
      <c r="I71" s="231"/>
      <c r="J71" s="232"/>
      <c r="K71" s="32"/>
      <c r="L71" s="146"/>
      <c r="M71" s="5"/>
    </row>
    <row r="72" spans="1:13" ht="15" customHeight="1">
      <c r="A72" s="238"/>
      <c r="B72" s="32" t="s">
        <v>2</v>
      </c>
      <c r="C72" s="146" t="s">
        <v>3</v>
      </c>
      <c r="D72" s="120" t="s">
        <v>4</v>
      </c>
      <c r="E72" s="120" t="s">
        <v>7</v>
      </c>
      <c r="F72" s="38" t="s">
        <v>5</v>
      </c>
      <c r="G72" s="32" t="s">
        <v>14</v>
      </c>
      <c r="H72" s="235" t="s">
        <v>77</v>
      </c>
      <c r="I72" s="235" t="s">
        <v>78</v>
      </c>
      <c r="J72" s="235" t="s">
        <v>79</v>
      </c>
      <c r="K72" s="32">
        <v>2011</v>
      </c>
      <c r="L72" s="32">
        <v>2012</v>
      </c>
      <c r="M72" s="5"/>
    </row>
    <row r="73" spans="1:13" ht="15" customHeight="1">
      <c r="A73" s="239"/>
      <c r="B73" s="100"/>
      <c r="C73" s="48"/>
      <c r="D73" s="156"/>
      <c r="E73" s="156"/>
      <c r="F73" s="105"/>
      <c r="G73" s="100" t="s">
        <v>13</v>
      </c>
      <c r="H73" s="236"/>
      <c r="I73" s="236"/>
      <c r="J73" s="236"/>
      <c r="K73" s="100"/>
      <c r="L73" s="100"/>
      <c r="M73" s="5"/>
    </row>
    <row r="74" spans="1:13" ht="5.25" customHeight="1">
      <c r="A74" s="65"/>
      <c r="B74" s="75"/>
      <c r="C74" s="40"/>
      <c r="D74" s="63"/>
      <c r="E74" s="64"/>
      <c r="F74" s="26"/>
      <c r="G74" s="70"/>
      <c r="H74" s="61"/>
      <c r="I74" s="61"/>
      <c r="J74" s="61"/>
      <c r="K74" s="30"/>
      <c r="L74" s="30"/>
      <c r="M74" s="5"/>
    </row>
    <row r="75" spans="1:13" ht="12.75" customHeight="1">
      <c r="A75" s="14">
        <v>12</v>
      </c>
      <c r="B75" s="75" t="s">
        <v>128</v>
      </c>
      <c r="C75" s="40"/>
      <c r="D75" s="63"/>
      <c r="E75" s="64"/>
      <c r="F75" s="26"/>
      <c r="G75" s="70"/>
      <c r="H75" s="61"/>
      <c r="I75" s="61"/>
      <c r="J75" s="61"/>
      <c r="K75" s="30"/>
      <c r="L75" s="30"/>
      <c r="M75" s="5"/>
    </row>
    <row r="76" spans="1:13" ht="12.75" customHeight="1">
      <c r="A76" s="65"/>
      <c r="B76" s="75" t="s">
        <v>129</v>
      </c>
      <c r="C76" s="40">
        <v>600</v>
      </c>
      <c r="D76" s="63">
        <v>60016</v>
      </c>
      <c r="E76" s="64">
        <v>6050</v>
      </c>
      <c r="F76" s="26">
        <f>SUM(G76:H76)</f>
        <v>41307.42</v>
      </c>
      <c r="G76" s="69">
        <v>3307.42</v>
      </c>
      <c r="H76" s="61">
        <v>38000</v>
      </c>
      <c r="I76" s="61">
        <v>35012.41</v>
      </c>
      <c r="J76" s="165">
        <f>SUM(I76/H76*100)</f>
        <v>92.13792105263158</v>
      </c>
      <c r="K76" s="30"/>
      <c r="L76" s="30"/>
      <c r="M76" s="5"/>
    </row>
    <row r="77" spans="1:13" ht="4.5" customHeight="1">
      <c r="A77" s="65"/>
      <c r="B77" s="75"/>
      <c r="C77" s="40"/>
      <c r="D77" s="63"/>
      <c r="E77" s="64"/>
      <c r="F77" s="26"/>
      <c r="G77" s="69"/>
      <c r="H77" s="61"/>
      <c r="I77" s="61"/>
      <c r="J77" s="61"/>
      <c r="K77" s="30"/>
      <c r="L77" s="30"/>
      <c r="M77" s="5"/>
    </row>
    <row r="78" spans="1:13" ht="12.75" customHeight="1">
      <c r="A78" s="14">
        <v>13</v>
      </c>
      <c r="B78" s="75" t="s">
        <v>47</v>
      </c>
      <c r="C78" s="40"/>
      <c r="D78" s="63"/>
      <c r="E78" s="64"/>
      <c r="F78" s="26"/>
      <c r="G78" s="69"/>
      <c r="H78" s="61"/>
      <c r="I78" s="61"/>
      <c r="J78" s="61"/>
      <c r="K78" s="30"/>
      <c r="L78" s="30"/>
      <c r="M78" s="5"/>
    </row>
    <row r="79" spans="1:13" ht="12.75" customHeight="1">
      <c r="A79" s="65"/>
      <c r="B79" s="75" t="s">
        <v>48</v>
      </c>
      <c r="C79" s="40">
        <v>600</v>
      </c>
      <c r="D79" s="63">
        <v>60016</v>
      </c>
      <c r="E79" s="64">
        <v>6050</v>
      </c>
      <c r="F79" s="26">
        <f>SUM(G79:H79)</f>
        <v>17000</v>
      </c>
      <c r="G79" s="69"/>
      <c r="H79" s="61">
        <v>17000</v>
      </c>
      <c r="I79" s="61">
        <v>13277.16</v>
      </c>
      <c r="J79" s="165">
        <f>SUM(I79/H79*100)</f>
        <v>78.10094117647058</v>
      </c>
      <c r="K79" s="30"/>
      <c r="L79" s="30"/>
      <c r="M79" s="5"/>
    </row>
    <row r="80" spans="1:13" ht="4.5" customHeight="1">
      <c r="A80" s="65"/>
      <c r="B80" s="75"/>
      <c r="C80" s="40"/>
      <c r="D80" s="63"/>
      <c r="E80" s="64"/>
      <c r="F80" s="26"/>
      <c r="G80" s="69"/>
      <c r="H80" s="61"/>
      <c r="I80" s="61"/>
      <c r="J80" s="61"/>
      <c r="K80" s="30"/>
      <c r="L80" s="30"/>
      <c r="M80" s="5"/>
    </row>
    <row r="81" spans="1:13" ht="12.75" customHeight="1">
      <c r="A81" s="14">
        <v>14</v>
      </c>
      <c r="B81" s="75" t="s">
        <v>60</v>
      </c>
      <c r="C81" s="40">
        <v>600</v>
      </c>
      <c r="D81" s="63">
        <v>60016</v>
      </c>
      <c r="E81" s="64">
        <v>6050</v>
      </c>
      <c r="F81" s="26">
        <f>SUM(G81:H81)</f>
        <v>199326.24</v>
      </c>
      <c r="G81" s="69">
        <v>24228.47</v>
      </c>
      <c r="H81" s="61">
        <v>175097.77</v>
      </c>
      <c r="I81" s="61">
        <v>175097.77</v>
      </c>
      <c r="J81" s="165">
        <f>SUM(I81/H81*100)</f>
        <v>100</v>
      </c>
      <c r="K81" s="30"/>
      <c r="L81" s="30"/>
      <c r="M81" s="5"/>
    </row>
    <row r="82" spans="1:13" ht="4.5" customHeight="1">
      <c r="A82" s="65"/>
      <c r="B82" s="75"/>
      <c r="C82" s="40"/>
      <c r="D82" s="63"/>
      <c r="E82" s="64"/>
      <c r="F82" s="26"/>
      <c r="G82" s="69"/>
      <c r="H82" s="61"/>
      <c r="I82" s="61"/>
      <c r="J82" s="61"/>
      <c r="K82" s="30"/>
      <c r="L82" s="30"/>
      <c r="M82" s="5"/>
    </row>
    <row r="83" spans="1:13" ht="12.75" customHeight="1">
      <c r="A83" s="14">
        <v>15</v>
      </c>
      <c r="B83" s="85" t="s">
        <v>29</v>
      </c>
      <c r="C83" s="40">
        <v>600</v>
      </c>
      <c r="D83" s="63">
        <v>60017</v>
      </c>
      <c r="E83" s="64">
        <v>6050</v>
      </c>
      <c r="F83" s="24">
        <f>SUM(H83)</f>
        <v>554952.01</v>
      </c>
      <c r="G83" s="69"/>
      <c r="H83" s="175">
        <f>SUM(H84:H85)</f>
        <v>554952.01</v>
      </c>
      <c r="I83" s="175">
        <f>SUM(I84:I85)</f>
        <v>554952.01</v>
      </c>
      <c r="J83" s="165">
        <f>SUM(I83/H83*100)</f>
        <v>100</v>
      </c>
      <c r="K83" s="30"/>
      <c r="L83" s="30"/>
      <c r="M83" s="5"/>
    </row>
    <row r="84" spans="1:13" ht="12.75" customHeight="1">
      <c r="A84" s="14"/>
      <c r="B84" s="75" t="s">
        <v>97</v>
      </c>
      <c r="C84" s="40"/>
      <c r="D84" s="63"/>
      <c r="E84" s="64"/>
      <c r="F84" s="26">
        <f>SUM(H84)</f>
        <v>127000</v>
      </c>
      <c r="G84" s="69"/>
      <c r="H84" s="61">
        <v>127000</v>
      </c>
      <c r="I84" s="61">
        <v>127000</v>
      </c>
      <c r="J84" s="165"/>
      <c r="K84" s="30"/>
      <c r="L84" s="30"/>
      <c r="M84" s="5"/>
    </row>
    <row r="85" spans="1:13" ht="12.75" customHeight="1">
      <c r="A85" s="14"/>
      <c r="B85" s="75" t="s">
        <v>87</v>
      </c>
      <c r="C85" s="40"/>
      <c r="D85" s="63"/>
      <c r="E85" s="64"/>
      <c r="F85" s="26">
        <f>SUM(H85)</f>
        <v>427952.01</v>
      </c>
      <c r="G85" s="69"/>
      <c r="H85" s="61">
        <v>427952.01</v>
      </c>
      <c r="I85" s="61">
        <v>427952.01</v>
      </c>
      <c r="J85" s="165"/>
      <c r="K85" s="30"/>
      <c r="L85" s="30"/>
      <c r="M85" s="5"/>
    </row>
    <row r="86" spans="1:13" ht="6" customHeight="1">
      <c r="A86" s="48"/>
      <c r="B86" s="49"/>
      <c r="C86" s="78"/>
      <c r="D86" s="79"/>
      <c r="E86" s="80"/>
      <c r="F86" s="53"/>
      <c r="G86" s="86"/>
      <c r="H86" s="55"/>
      <c r="I86" s="55"/>
      <c r="J86" s="55"/>
      <c r="K86" s="55"/>
      <c r="L86" s="55"/>
      <c r="M86" s="5"/>
    </row>
    <row r="87" spans="1:13" ht="6.75" customHeight="1">
      <c r="A87" s="65"/>
      <c r="B87" s="75"/>
      <c r="C87" s="66"/>
      <c r="D87" s="67"/>
      <c r="E87" s="68"/>
      <c r="F87" s="26"/>
      <c r="G87" s="69"/>
      <c r="H87" s="61"/>
      <c r="I87" s="61"/>
      <c r="J87" s="61"/>
      <c r="K87" s="30"/>
      <c r="L87" s="30"/>
      <c r="M87" s="5"/>
    </row>
    <row r="88" spans="1:13" ht="12.75" customHeight="1">
      <c r="A88" s="14"/>
      <c r="B88" s="15" t="s">
        <v>17</v>
      </c>
      <c r="C88" s="87"/>
      <c r="D88" s="87"/>
      <c r="E88" s="88"/>
      <c r="F88" s="89"/>
      <c r="G88" s="90"/>
      <c r="H88" s="91"/>
      <c r="I88" s="91"/>
      <c r="J88" s="91"/>
      <c r="K88" s="18"/>
      <c r="L88" s="30"/>
      <c r="M88" s="5"/>
    </row>
    <row r="89" spans="1:13" ht="6" customHeight="1">
      <c r="A89" s="14"/>
      <c r="B89" s="15"/>
      <c r="C89" s="87"/>
      <c r="D89" s="87"/>
      <c r="E89" s="88"/>
      <c r="F89" s="89"/>
      <c r="G89" s="90"/>
      <c r="H89" s="91"/>
      <c r="I89" s="91"/>
      <c r="J89" s="91"/>
      <c r="K89" s="18"/>
      <c r="L89" s="30"/>
      <c r="M89" s="5"/>
    </row>
    <row r="90" spans="1:13" ht="12.75" customHeight="1">
      <c r="A90" s="14">
        <v>16</v>
      </c>
      <c r="B90" s="75" t="s">
        <v>70</v>
      </c>
      <c r="C90" s="32">
        <v>801</v>
      </c>
      <c r="D90" s="98">
        <v>80101</v>
      </c>
      <c r="E90" s="14">
        <v>6050</v>
      </c>
      <c r="F90" s="26">
        <f>SUM(H90)</f>
        <v>17000</v>
      </c>
      <c r="G90" s="97"/>
      <c r="H90" s="47">
        <v>17000</v>
      </c>
      <c r="I90" s="61">
        <v>15179.99</v>
      </c>
      <c r="J90" s="165">
        <f>SUM(I90/H90*100)</f>
        <v>89.29405882352941</v>
      </c>
      <c r="K90" s="18"/>
      <c r="L90" s="30"/>
      <c r="M90" s="5"/>
    </row>
    <row r="91" spans="1:13" ht="6" customHeight="1">
      <c r="A91" s="14"/>
      <c r="B91" s="15"/>
      <c r="C91" s="87"/>
      <c r="D91" s="87"/>
      <c r="E91" s="88"/>
      <c r="F91" s="89"/>
      <c r="G91" s="90"/>
      <c r="H91" s="91"/>
      <c r="I91" s="91"/>
      <c r="J91" s="91"/>
      <c r="K91" s="18"/>
      <c r="L91" s="30"/>
      <c r="M91" s="5"/>
    </row>
    <row r="92" spans="1:13" ht="13.5" customHeight="1">
      <c r="A92" s="14">
        <v>17</v>
      </c>
      <c r="B92" s="16" t="s">
        <v>30</v>
      </c>
      <c r="C92" s="32"/>
      <c r="D92" s="33"/>
      <c r="E92" s="14"/>
      <c r="F92" s="95"/>
      <c r="G92" s="45"/>
      <c r="H92" s="96"/>
      <c r="I92" s="45"/>
      <c r="J92" s="95"/>
      <c r="K92" s="18"/>
      <c r="L92" s="30"/>
      <c r="M92" s="5"/>
    </row>
    <row r="93" spans="1:13" ht="13.5" customHeight="1">
      <c r="A93" s="14"/>
      <c r="B93" s="16" t="s">
        <v>50</v>
      </c>
      <c r="C93" s="32">
        <v>801</v>
      </c>
      <c r="D93" s="33">
        <v>80101</v>
      </c>
      <c r="E93" s="14">
        <v>6050</v>
      </c>
      <c r="F93" s="26">
        <f>SUM(H93)</f>
        <v>126845</v>
      </c>
      <c r="G93" s="30"/>
      <c r="H93" s="61">
        <v>126845</v>
      </c>
      <c r="I93" s="61">
        <v>8721</v>
      </c>
      <c r="J93" s="165">
        <f>SUM(I93/H93*100)</f>
        <v>6.875320272773858</v>
      </c>
      <c r="K93" s="18"/>
      <c r="L93" s="30"/>
      <c r="M93" s="5"/>
    </row>
    <row r="94" spans="1:13" ht="6" customHeight="1">
      <c r="A94" s="14"/>
      <c r="B94" s="216"/>
      <c r="C94" s="87"/>
      <c r="D94" s="133"/>
      <c r="E94" s="87"/>
      <c r="F94" s="90"/>
      <c r="G94" s="89"/>
      <c r="H94" s="217"/>
      <c r="I94" s="91"/>
      <c r="J94" s="18"/>
      <c r="K94" s="18"/>
      <c r="L94" s="30"/>
      <c r="M94" s="5"/>
    </row>
    <row r="95" spans="1:13" ht="12.75" customHeight="1">
      <c r="A95" s="14">
        <v>18</v>
      </c>
      <c r="B95" s="75" t="s">
        <v>71</v>
      </c>
      <c r="C95" s="14"/>
      <c r="D95" s="98"/>
      <c r="E95" s="14"/>
      <c r="F95" s="84"/>
      <c r="G95" s="97"/>
      <c r="H95" s="47"/>
      <c r="I95" s="30"/>
      <c r="J95" s="47"/>
      <c r="K95" s="18"/>
      <c r="L95" s="30"/>
      <c r="M95" s="5"/>
    </row>
    <row r="96" spans="1:13" ht="12.75" customHeight="1">
      <c r="A96" s="14"/>
      <c r="B96" s="75" t="s">
        <v>88</v>
      </c>
      <c r="C96" s="32">
        <v>801</v>
      </c>
      <c r="D96" s="98">
        <v>80103</v>
      </c>
      <c r="E96" s="14">
        <v>6050</v>
      </c>
      <c r="F96" s="26">
        <f>SUM(H96)</f>
        <v>42000</v>
      </c>
      <c r="G96" s="97"/>
      <c r="H96" s="47">
        <v>42000</v>
      </c>
      <c r="I96" s="30">
        <v>41909.79</v>
      </c>
      <c r="J96" s="165">
        <f>SUM(I96/H96*100)</f>
        <v>99.78521428571429</v>
      </c>
      <c r="K96" s="18"/>
      <c r="L96" s="30"/>
      <c r="M96" s="5"/>
    </row>
    <row r="97" spans="1:13" ht="6" customHeight="1">
      <c r="A97" s="14"/>
      <c r="B97" s="15"/>
      <c r="C97" s="87"/>
      <c r="D97" s="87"/>
      <c r="E97" s="88"/>
      <c r="F97" s="89"/>
      <c r="G97" s="90"/>
      <c r="H97" s="91"/>
      <c r="I97" s="91"/>
      <c r="J97" s="91"/>
      <c r="K97" s="18"/>
      <c r="L97" s="30"/>
      <c r="M97" s="5"/>
    </row>
    <row r="98" spans="1:13" ht="12.75" customHeight="1">
      <c r="A98" s="14">
        <v>19</v>
      </c>
      <c r="B98" s="16" t="s">
        <v>49</v>
      </c>
      <c r="C98" s="32"/>
      <c r="D98" s="32"/>
      <c r="E98" s="38"/>
      <c r="F98" s="24"/>
      <c r="G98" s="92"/>
      <c r="H98" s="24"/>
      <c r="I98" s="24"/>
      <c r="J98" s="24"/>
      <c r="K98" s="24"/>
      <c r="L98" s="30"/>
      <c r="M98" s="5"/>
    </row>
    <row r="99" spans="1:14" ht="12.75" customHeight="1">
      <c r="A99" s="14"/>
      <c r="B99" s="16" t="s">
        <v>20</v>
      </c>
      <c r="C99" s="32">
        <v>801</v>
      </c>
      <c r="D99" s="39">
        <v>80104</v>
      </c>
      <c r="E99" s="33">
        <v>6050</v>
      </c>
      <c r="F99" s="26">
        <f>SUM(H99)</f>
        <v>34500</v>
      </c>
      <c r="G99" s="30"/>
      <c r="H99" s="61">
        <v>34500</v>
      </c>
      <c r="I99" s="30">
        <v>33312.33</v>
      </c>
      <c r="J99" s="165">
        <f>SUM(I99/H99*100)</f>
        <v>96.55747826086957</v>
      </c>
      <c r="K99" s="30"/>
      <c r="L99" s="30"/>
      <c r="M99" s="4"/>
      <c r="N99" s="5"/>
    </row>
    <row r="100" spans="1:14" ht="7.5" customHeight="1">
      <c r="A100" s="49"/>
      <c r="B100" s="99"/>
      <c r="C100" s="100"/>
      <c r="D100" s="101"/>
      <c r="E100" s="48"/>
      <c r="F100" s="102"/>
      <c r="G100" s="103"/>
      <c r="H100" s="56"/>
      <c r="I100" s="55"/>
      <c r="J100" s="104"/>
      <c r="K100" s="103"/>
      <c r="L100" s="55"/>
      <c r="M100" s="4"/>
      <c r="N100" s="5"/>
    </row>
    <row r="101" spans="1:14" ht="7.5" customHeight="1">
      <c r="A101" s="16"/>
      <c r="B101" s="31"/>
      <c r="C101" s="32"/>
      <c r="D101" s="33"/>
      <c r="E101" s="14"/>
      <c r="F101" s="84"/>
      <c r="G101" s="97"/>
      <c r="H101" s="47"/>
      <c r="I101" s="30"/>
      <c r="J101" s="47"/>
      <c r="K101" s="97"/>
      <c r="L101" s="30"/>
      <c r="M101" s="4"/>
      <c r="N101" s="5"/>
    </row>
    <row r="102" spans="1:14" ht="12.75" customHeight="1">
      <c r="A102" s="14"/>
      <c r="B102" s="38" t="s">
        <v>72</v>
      </c>
      <c r="C102" s="32"/>
      <c r="D102" s="33"/>
      <c r="E102" s="14"/>
      <c r="F102" s="84"/>
      <c r="G102" s="97"/>
      <c r="H102" s="47"/>
      <c r="I102" s="30"/>
      <c r="J102" s="47"/>
      <c r="K102" s="97"/>
      <c r="L102" s="30"/>
      <c r="M102" s="4"/>
      <c r="N102" s="5"/>
    </row>
    <row r="103" spans="1:14" ht="7.5" customHeight="1">
      <c r="A103" s="16"/>
      <c r="B103" s="31"/>
      <c r="C103" s="32"/>
      <c r="D103" s="33"/>
      <c r="E103" s="14"/>
      <c r="F103" s="84"/>
      <c r="G103" s="97"/>
      <c r="H103" s="47"/>
      <c r="I103" s="30"/>
      <c r="J103" s="47"/>
      <c r="K103" s="97"/>
      <c r="L103" s="30"/>
      <c r="M103" s="4"/>
      <c r="N103" s="5"/>
    </row>
    <row r="104" spans="1:14" ht="12.75" customHeight="1">
      <c r="A104" s="14">
        <v>20</v>
      </c>
      <c r="B104" s="75" t="s">
        <v>73</v>
      </c>
      <c r="C104" s="32">
        <v>851</v>
      </c>
      <c r="D104" s="98">
        <v>85111</v>
      </c>
      <c r="E104" s="14">
        <v>6220</v>
      </c>
      <c r="F104" s="84"/>
      <c r="G104" s="97"/>
      <c r="H104" s="47"/>
      <c r="I104" s="30"/>
      <c r="J104" s="47"/>
      <c r="K104" s="97"/>
      <c r="L104" s="30"/>
      <c r="M104" s="4"/>
      <c r="N104" s="5"/>
    </row>
    <row r="105" spans="1:14" ht="12.75" customHeight="1">
      <c r="A105" s="16"/>
      <c r="B105" s="75" t="s">
        <v>74</v>
      </c>
      <c r="C105" s="14"/>
      <c r="D105" s="98"/>
      <c r="E105" s="14"/>
      <c r="F105" s="26">
        <f>SUM(G105:H105)</f>
        <v>10000</v>
      </c>
      <c r="G105" s="97"/>
      <c r="H105" s="47">
        <v>10000</v>
      </c>
      <c r="I105" s="30">
        <v>10000</v>
      </c>
      <c r="J105" s="165">
        <f>SUM(I105/H105*100)</f>
        <v>100</v>
      </c>
      <c r="K105" s="97"/>
      <c r="L105" s="30"/>
      <c r="M105" s="4"/>
      <c r="N105" s="5"/>
    </row>
    <row r="106" spans="1:14" ht="6" customHeight="1">
      <c r="A106" s="16"/>
      <c r="B106" s="31"/>
      <c r="C106" s="14"/>
      <c r="D106" s="33"/>
      <c r="E106" s="14"/>
      <c r="F106" s="84"/>
      <c r="G106" s="97"/>
      <c r="H106" s="47"/>
      <c r="I106" s="30"/>
      <c r="J106" s="166"/>
      <c r="K106" s="97"/>
      <c r="L106" s="30"/>
      <c r="M106" s="4"/>
      <c r="N106" s="5"/>
    </row>
    <row r="107" spans="1:14" ht="12.75" customHeight="1">
      <c r="A107" s="14">
        <v>21</v>
      </c>
      <c r="B107" s="75" t="s">
        <v>51</v>
      </c>
      <c r="C107" s="134"/>
      <c r="D107" s="58"/>
      <c r="E107" s="130"/>
      <c r="F107" s="84"/>
      <c r="G107" s="97"/>
      <c r="H107" s="47"/>
      <c r="I107" s="30"/>
      <c r="J107" s="166"/>
      <c r="K107" s="97"/>
      <c r="L107" s="30"/>
      <c r="M107" s="4"/>
      <c r="N107" s="5"/>
    </row>
    <row r="108" spans="1:14" ht="12.75" customHeight="1">
      <c r="A108" s="16"/>
      <c r="B108" s="75" t="s">
        <v>52</v>
      </c>
      <c r="C108" s="57">
        <v>851</v>
      </c>
      <c r="D108" s="58">
        <v>85154</v>
      </c>
      <c r="E108" s="130">
        <v>6050</v>
      </c>
      <c r="F108" s="26">
        <f>SUM(H108)</f>
        <v>80000</v>
      </c>
      <c r="G108" s="121"/>
      <c r="H108" s="123">
        <v>80000</v>
      </c>
      <c r="I108" s="123">
        <v>0</v>
      </c>
      <c r="J108" s="165">
        <f>SUM(I108/H108*100)</f>
        <v>0</v>
      </c>
      <c r="K108" s="97"/>
      <c r="L108" s="30"/>
      <c r="M108" s="4"/>
      <c r="N108" s="5"/>
    </row>
    <row r="109" spans="1:12" ht="6.75" customHeight="1">
      <c r="A109" s="49"/>
      <c r="B109" s="99"/>
      <c r="C109" s="100"/>
      <c r="D109" s="105"/>
      <c r="E109" s="100"/>
      <c r="F109" s="102"/>
      <c r="G109" s="55"/>
      <c r="H109" s="56"/>
      <c r="I109" s="55"/>
      <c r="J109" s="56"/>
      <c r="K109" s="55"/>
      <c r="L109" s="55"/>
    </row>
    <row r="110" spans="1:12" ht="6.75" customHeight="1">
      <c r="A110" s="16"/>
      <c r="B110" s="31"/>
      <c r="C110" s="32"/>
      <c r="D110" s="38"/>
      <c r="E110" s="32"/>
      <c r="F110" s="84"/>
      <c r="G110" s="30"/>
      <c r="H110" s="47"/>
      <c r="I110" s="30"/>
      <c r="J110" s="47"/>
      <c r="K110" s="30"/>
      <c r="L110" s="181"/>
    </row>
    <row r="111" spans="1:12" ht="12.75" customHeight="1">
      <c r="A111" s="16"/>
      <c r="B111" s="106" t="s">
        <v>12</v>
      </c>
      <c r="C111" s="14"/>
      <c r="D111" s="33"/>
      <c r="E111" s="14"/>
      <c r="F111" s="84"/>
      <c r="G111" s="30"/>
      <c r="H111" s="107"/>
      <c r="I111" s="97"/>
      <c r="J111" s="107"/>
      <c r="K111" s="97"/>
      <c r="L111" s="30"/>
    </row>
    <row r="112" spans="1:12" ht="6.75" customHeight="1">
      <c r="A112" s="16"/>
      <c r="B112" s="108"/>
      <c r="C112" s="14"/>
      <c r="D112" s="33"/>
      <c r="E112" s="14"/>
      <c r="F112" s="84"/>
      <c r="G112" s="30"/>
      <c r="H112" s="107"/>
      <c r="I112" s="97"/>
      <c r="J112" s="107"/>
      <c r="K112" s="97"/>
      <c r="L112" s="30"/>
    </row>
    <row r="113" spans="1:12" ht="12.75" customHeight="1">
      <c r="A113" s="14">
        <v>22</v>
      </c>
      <c r="B113" s="109" t="s">
        <v>18</v>
      </c>
      <c r="C113" s="14"/>
      <c r="D113" s="14"/>
      <c r="E113" s="39"/>
      <c r="F113" s="26"/>
      <c r="G113" s="27"/>
      <c r="H113" s="61"/>
      <c r="I113" s="30"/>
      <c r="J113" s="47"/>
      <c r="K113" s="30"/>
      <c r="L113" s="30"/>
    </row>
    <row r="114" spans="1:12" ht="12.75" customHeight="1">
      <c r="A114" s="16"/>
      <c r="B114" s="109" t="s">
        <v>64</v>
      </c>
      <c r="C114" s="32"/>
      <c r="D114" s="14"/>
      <c r="E114" s="39"/>
      <c r="F114" s="110"/>
      <c r="G114" s="26"/>
      <c r="H114" s="27"/>
      <c r="I114" s="30"/>
      <c r="J114" s="27"/>
      <c r="K114" s="30"/>
      <c r="L114" s="30"/>
    </row>
    <row r="115" spans="1:12" ht="12.75" customHeight="1">
      <c r="A115" s="16"/>
      <c r="B115" s="111" t="s">
        <v>21</v>
      </c>
      <c r="C115" s="32"/>
      <c r="D115" s="14"/>
      <c r="E115" s="39"/>
      <c r="F115" s="112">
        <f>SUM(F117+F121)</f>
        <v>24904408.79</v>
      </c>
      <c r="G115" s="110">
        <f>SUM(G117+G121)</f>
        <v>1429797.56</v>
      </c>
      <c r="H115" s="110">
        <f>SUM(H117+H121)</f>
        <v>5797684.2700000005</v>
      </c>
      <c r="I115" s="110">
        <f>SUM(I117+I121)</f>
        <v>5785872.25</v>
      </c>
      <c r="J115" s="180">
        <f>SUM(I115/H115*100)</f>
        <v>99.7962631380063</v>
      </c>
      <c r="K115" s="110">
        <f>SUM(K117+K121)</f>
        <v>11221870.55</v>
      </c>
      <c r="L115" s="26">
        <f>SUM(L117+L121)</f>
        <v>6455056.41</v>
      </c>
    </row>
    <row r="116" spans="1:12" ht="8.25" customHeight="1">
      <c r="A116" s="16"/>
      <c r="B116" s="16"/>
      <c r="C116" s="38"/>
      <c r="D116" s="14"/>
      <c r="E116" s="39"/>
      <c r="F116" s="43"/>
      <c r="G116" s="45"/>
      <c r="H116" s="96"/>
      <c r="I116" s="45"/>
      <c r="J116" s="95"/>
      <c r="K116" s="26"/>
      <c r="L116" s="26"/>
    </row>
    <row r="117" spans="1:12" ht="12.75" customHeight="1">
      <c r="A117" s="14" t="s">
        <v>89</v>
      </c>
      <c r="B117" s="16" t="s">
        <v>22</v>
      </c>
      <c r="C117" s="38"/>
      <c r="D117" s="14"/>
      <c r="E117" s="39"/>
      <c r="F117" s="43">
        <f>SUM(F118:F119)</f>
        <v>651044.79</v>
      </c>
      <c r="G117" s="45">
        <f>SUM(G118:G119)</f>
        <v>615566.79</v>
      </c>
      <c r="H117" s="96">
        <f>SUM(H118:H119)</f>
        <v>10834</v>
      </c>
      <c r="I117" s="25">
        <v>0</v>
      </c>
      <c r="J117" s="164">
        <f>SUM(I117/H117*100)</f>
        <v>0</v>
      </c>
      <c r="K117" s="45">
        <f>SUM(K118:K119)</f>
        <v>12322</v>
      </c>
      <c r="L117" s="45">
        <f>SUM(L118:L119)</f>
        <v>12322</v>
      </c>
    </row>
    <row r="118" spans="1:12" ht="14.25" customHeight="1">
      <c r="A118" s="16"/>
      <c r="B118" s="16" t="s">
        <v>16</v>
      </c>
      <c r="C118" s="38">
        <v>900</v>
      </c>
      <c r="D118" s="14">
        <v>90001</v>
      </c>
      <c r="E118" s="39">
        <v>6050</v>
      </c>
      <c r="F118" s="26">
        <f>SUM(G118+H118+K118+L118)</f>
        <v>553542.39</v>
      </c>
      <c r="G118" s="47">
        <v>518064.39</v>
      </c>
      <c r="H118" s="61">
        <v>10834</v>
      </c>
      <c r="I118" s="30">
        <v>0</v>
      </c>
      <c r="J118" s="47"/>
      <c r="K118" s="30">
        <v>12322</v>
      </c>
      <c r="L118" s="179">
        <v>12322</v>
      </c>
    </row>
    <row r="119" spans="1:12" ht="13.5" customHeight="1">
      <c r="A119" s="16"/>
      <c r="B119" s="16" t="s">
        <v>55</v>
      </c>
      <c r="C119" s="38">
        <v>900</v>
      </c>
      <c r="D119" s="14">
        <v>90011</v>
      </c>
      <c r="E119" s="39">
        <v>6110</v>
      </c>
      <c r="F119" s="26">
        <f>SUM(G119:L119)</f>
        <v>97502.4</v>
      </c>
      <c r="G119" s="27">
        <v>97502.4</v>
      </c>
      <c r="H119" s="61"/>
      <c r="I119" s="30"/>
      <c r="J119" s="47"/>
      <c r="K119" s="30"/>
      <c r="L119" s="179"/>
    </row>
    <row r="120" spans="1:12" ht="8.25" customHeight="1">
      <c r="A120" s="16"/>
      <c r="B120" s="75"/>
      <c r="C120" s="32"/>
      <c r="D120" s="14"/>
      <c r="E120" s="39"/>
      <c r="F120" s="26"/>
      <c r="G120" s="113"/>
      <c r="H120" s="61"/>
      <c r="I120" s="30"/>
      <c r="J120" s="47"/>
      <c r="K120" s="30"/>
      <c r="L120" s="179"/>
    </row>
    <row r="121" spans="1:12" ht="13.5" customHeight="1">
      <c r="A121" s="14" t="s">
        <v>90</v>
      </c>
      <c r="B121" s="75" t="s">
        <v>23</v>
      </c>
      <c r="C121" s="32">
        <v>900</v>
      </c>
      <c r="D121" s="14">
        <v>90001</v>
      </c>
      <c r="E121" s="39"/>
      <c r="F121" s="114">
        <f>SUM(F122:F125)</f>
        <v>24253364</v>
      </c>
      <c r="G121" s="115">
        <f>SUM(G122:G124)</f>
        <v>814230.77</v>
      </c>
      <c r="H121" s="116">
        <f>SUM(H122:H125)</f>
        <v>5786850.2700000005</v>
      </c>
      <c r="I121" s="115">
        <f>SUM(I122:I125)</f>
        <v>5785872.25</v>
      </c>
      <c r="J121" s="164">
        <f>SUM(I121/H121*100)</f>
        <v>99.98309926895689</v>
      </c>
      <c r="K121" s="115">
        <f>SUM(K122:K125)</f>
        <v>11209548.55</v>
      </c>
      <c r="L121" s="115">
        <f>SUM(L122:L125)</f>
        <v>6442734.41</v>
      </c>
    </row>
    <row r="122" spans="1:12" ht="12.75" customHeight="1">
      <c r="A122" s="14"/>
      <c r="B122" s="75" t="s">
        <v>82</v>
      </c>
      <c r="C122" s="14"/>
      <c r="D122" s="14"/>
      <c r="E122" s="39">
        <v>6057</v>
      </c>
      <c r="F122" s="26">
        <f>SUM(H122+K122+L122+G122)</f>
        <v>13395051.8</v>
      </c>
      <c r="G122" s="27">
        <v>453038</v>
      </c>
      <c r="H122" s="61">
        <v>3203111.49</v>
      </c>
      <c r="I122" s="30">
        <v>3203111.49</v>
      </c>
      <c r="J122" s="47"/>
      <c r="K122" s="30">
        <v>6201661.41</v>
      </c>
      <c r="L122" s="179">
        <v>3537240.9</v>
      </c>
    </row>
    <row r="123" spans="1:12" ht="12.75" customHeight="1">
      <c r="A123" s="14"/>
      <c r="B123" s="16" t="s">
        <v>16</v>
      </c>
      <c r="C123" s="33"/>
      <c r="D123" s="14"/>
      <c r="E123" s="39">
        <v>6059</v>
      </c>
      <c r="F123" s="26">
        <f>SUM(H123+K123+L123+G123)</f>
        <v>1329312.2</v>
      </c>
      <c r="G123" s="27">
        <v>361192.77</v>
      </c>
      <c r="H123" s="61">
        <v>89155.44</v>
      </c>
      <c r="I123" s="30">
        <v>88177.42</v>
      </c>
      <c r="J123" s="47"/>
      <c r="K123" s="30">
        <v>370834.79</v>
      </c>
      <c r="L123" s="30">
        <v>508129.2</v>
      </c>
    </row>
    <row r="124" spans="1:12" ht="12.75" customHeight="1">
      <c r="A124" s="16"/>
      <c r="B124" s="117" t="s">
        <v>58</v>
      </c>
      <c r="C124" s="32"/>
      <c r="D124" s="14"/>
      <c r="E124" s="39">
        <v>6059</v>
      </c>
      <c r="F124" s="26">
        <f>SUM(H124+K124+L124)</f>
        <v>6529000</v>
      </c>
      <c r="G124" s="118"/>
      <c r="H124" s="61">
        <v>1394583.34</v>
      </c>
      <c r="I124" s="61">
        <v>1394583.34</v>
      </c>
      <c r="J124" s="61"/>
      <c r="K124" s="30">
        <v>3537052.35</v>
      </c>
      <c r="L124" s="30">
        <v>1597364.31</v>
      </c>
    </row>
    <row r="125" spans="1:12" ht="12.75" customHeight="1">
      <c r="A125" s="16"/>
      <c r="B125" s="117" t="s">
        <v>59</v>
      </c>
      <c r="C125" s="32"/>
      <c r="D125" s="14"/>
      <c r="E125" s="39">
        <v>6059</v>
      </c>
      <c r="F125" s="26">
        <f>SUM(H125+K125+L125)</f>
        <v>3000000</v>
      </c>
      <c r="G125" s="118"/>
      <c r="H125" s="61">
        <v>1100000</v>
      </c>
      <c r="I125" s="61">
        <v>1100000</v>
      </c>
      <c r="J125" s="61"/>
      <c r="K125" s="30">
        <v>1100000</v>
      </c>
      <c r="L125" s="30">
        <v>800000</v>
      </c>
    </row>
    <row r="126" spans="1:12" ht="10.5" customHeight="1">
      <c r="A126" s="77"/>
      <c r="B126" s="124"/>
      <c r="C126" s="100"/>
      <c r="D126" s="125"/>
      <c r="E126" s="48"/>
      <c r="F126" s="53"/>
      <c r="G126" s="126"/>
      <c r="H126" s="127"/>
      <c r="I126" s="127"/>
      <c r="J126" s="127"/>
      <c r="K126" s="128"/>
      <c r="L126" s="128"/>
    </row>
    <row r="127" spans="1:13" ht="12.75">
      <c r="A127" s="178"/>
      <c r="B127" s="177"/>
      <c r="C127" s="154"/>
      <c r="D127" s="33"/>
      <c r="E127" s="176"/>
      <c r="F127" s="173"/>
      <c r="G127" s="172"/>
      <c r="H127" s="171"/>
      <c r="I127" s="142"/>
      <c r="J127" s="171"/>
      <c r="K127" s="170"/>
      <c r="L127" s="170"/>
      <c r="M127" s="5"/>
    </row>
    <row r="128" spans="1:13" ht="4.5" customHeight="1">
      <c r="A128" s="31"/>
      <c r="B128" s="169"/>
      <c r="C128" s="38"/>
      <c r="D128" s="33"/>
      <c r="E128" s="33"/>
      <c r="F128" s="84"/>
      <c r="G128" s="122"/>
      <c r="H128" s="142"/>
      <c r="I128" s="142"/>
      <c r="J128" s="142"/>
      <c r="K128" s="93"/>
      <c r="L128" s="93"/>
      <c r="M128" s="5"/>
    </row>
    <row r="129" spans="1:12" ht="3.75" customHeight="1">
      <c r="A129" s="31"/>
      <c r="B129" s="169"/>
      <c r="C129" s="38"/>
      <c r="D129" s="33"/>
      <c r="E129" s="33"/>
      <c r="F129" s="84"/>
      <c r="G129" s="122"/>
      <c r="H129" s="142"/>
      <c r="I129" s="142"/>
      <c r="J129" s="142"/>
      <c r="K129" s="233"/>
      <c r="L129" s="234"/>
    </row>
    <row r="130" spans="1:12" ht="15" customHeight="1">
      <c r="A130" s="237" t="s">
        <v>15</v>
      </c>
      <c r="B130" s="145"/>
      <c r="C130" s="241" t="s">
        <v>10</v>
      </c>
      <c r="D130" s="242"/>
      <c r="E130" s="243"/>
      <c r="F130" s="154" t="s">
        <v>9</v>
      </c>
      <c r="G130" s="230" t="s">
        <v>8</v>
      </c>
      <c r="H130" s="231"/>
      <c r="I130" s="231"/>
      <c r="J130" s="231"/>
      <c r="K130" s="231"/>
      <c r="L130" s="232"/>
    </row>
    <row r="131" spans="1:12" ht="15" customHeight="1">
      <c r="A131" s="238"/>
      <c r="B131" s="155" t="s">
        <v>0</v>
      </c>
      <c r="C131" s="236"/>
      <c r="D131" s="244"/>
      <c r="E131" s="245"/>
      <c r="F131" s="38" t="s">
        <v>1</v>
      </c>
      <c r="G131" s="32">
        <v>2009</v>
      </c>
      <c r="H131" s="230">
        <v>2010</v>
      </c>
      <c r="I131" s="231"/>
      <c r="J131" s="232"/>
      <c r="K131" s="32"/>
      <c r="L131" s="146"/>
    </row>
    <row r="132" spans="1:12" ht="15" customHeight="1">
      <c r="A132" s="238"/>
      <c r="B132" s="32" t="s">
        <v>2</v>
      </c>
      <c r="C132" s="146" t="s">
        <v>3</v>
      </c>
      <c r="D132" s="120" t="s">
        <v>4</v>
      </c>
      <c r="E132" s="120" t="s">
        <v>7</v>
      </c>
      <c r="F132" s="38" t="s">
        <v>5</v>
      </c>
      <c r="G132" s="32" t="s">
        <v>14</v>
      </c>
      <c r="H132" s="235" t="s">
        <v>77</v>
      </c>
      <c r="I132" s="235" t="s">
        <v>78</v>
      </c>
      <c r="J132" s="235" t="s">
        <v>79</v>
      </c>
      <c r="K132" s="32">
        <v>2011</v>
      </c>
      <c r="L132" s="32">
        <v>2012</v>
      </c>
    </row>
    <row r="133" spans="1:12" ht="15" customHeight="1">
      <c r="A133" s="239"/>
      <c r="B133" s="100"/>
      <c r="C133" s="48"/>
      <c r="D133" s="156"/>
      <c r="E133" s="156"/>
      <c r="F133" s="105"/>
      <c r="G133" s="100" t="s">
        <v>13</v>
      </c>
      <c r="H133" s="236"/>
      <c r="I133" s="236"/>
      <c r="J133" s="236"/>
      <c r="K133" s="100"/>
      <c r="L133" s="100"/>
    </row>
    <row r="134" spans="1:12" ht="4.5" customHeight="1">
      <c r="A134" s="75"/>
      <c r="B134" s="117"/>
      <c r="C134" s="120"/>
      <c r="D134" s="98"/>
      <c r="E134" s="14"/>
      <c r="F134" s="26"/>
      <c r="G134" s="122"/>
      <c r="H134" s="123"/>
      <c r="I134" s="123"/>
      <c r="J134" s="123"/>
      <c r="K134" s="94"/>
      <c r="L134" s="94"/>
    </row>
    <row r="135" spans="1:12" ht="12.75" customHeight="1">
      <c r="A135" s="75"/>
      <c r="B135" s="129" t="s">
        <v>91</v>
      </c>
      <c r="C135" s="120"/>
      <c r="D135" s="98"/>
      <c r="E135" s="14"/>
      <c r="F135" s="26"/>
      <c r="G135" s="122"/>
      <c r="H135" s="123"/>
      <c r="I135" s="123"/>
      <c r="J135" s="123"/>
      <c r="K135" s="94"/>
      <c r="L135" s="94"/>
    </row>
    <row r="136" spans="1:12" ht="4.5" customHeight="1">
      <c r="A136" s="75"/>
      <c r="B136" s="117"/>
      <c r="C136" s="120"/>
      <c r="D136" s="98"/>
      <c r="E136" s="14"/>
      <c r="F136" s="26"/>
      <c r="G136" s="122"/>
      <c r="H136" s="123"/>
      <c r="I136" s="123"/>
      <c r="J136" s="123"/>
      <c r="K136" s="94"/>
      <c r="L136" s="94"/>
    </row>
    <row r="137" spans="1:12" ht="12.75" customHeight="1">
      <c r="A137" s="98">
        <v>23</v>
      </c>
      <c r="B137" s="75" t="s">
        <v>75</v>
      </c>
      <c r="C137" s="32">
        <v>921</v>
      </c>
      <c r="D137" s="33">
        <v>92109</v>
      </c>
      <c r="E137" s="14">
        <v>6050</v>
      </c>
      <c r="F137" s="26">
        <f>SUM(H137)</f>
        <v>10000</v>
      </c>
      <c r="G137" s="140"/>
      <c r="H137" s="123">
        <v>10000</v>
      </c>
      <c r="I137" s="123">
        <v>3190.3</v>
      </c>
      <c r="J137" s="165">
        <f>SUM(I137/H137*100)</f>
        <v>31.903000000000002</v>
      </c>
      <c r="K137" s="94"/>
      <c r="L137" s="94"/>
    </row>
    <row r="138" spans="1:12" ht="5.25" customHeight="1">
      <c r="A138" s="77"/>
      <c r="B138" s="124"/>
      <c r="C138" s="100"/>
      <c r="D138" s="125"/>
      <c r="E138" s="48"/>
      <c r="F138" s="53"/>
      <c r="G138" s="126"/>
      <c r="H138" s="127"/>
      <c r="I138" s="185"/>
      <c r="J138" s="127"/>
      <c r="K138" s="128"/>
      <c r="L138" s="128"/>
    </row>
    <row r="139" spans="1:12" ht="4.5" customHeight="1">
      <c r="A139" s="75"/>
      <c r="B139" s="117"/>
      <c r="C139" s="120"/>
      <c r="D139" s="98"/>
      <c r="E139" s="14"/>
      <c r="F139" s="26"/>
      <c r="G139" s="122"/>
      <c r="H139" s="123"/>
      <c r="I139" s="123"/>
      <c r="J139" s="123"/>
      <c r="K139" s="94"/>
      <c r="L139" s="94"/>
    </row>
    <row r="140" spans="1:12" ht="12.75" customHeight="1">
      <c r="A140" s="75"/>
      <c r="B140" s="129" t="s">
        <v>92</v>
      </c>
      <c r="C140" s="120"/>
      <c r="D140" s="98"/>
      <c r="E140" s="14"/>
      <c r="F140" s="26"/>
      <c r="G140" s="122"/>
      <c r="H140" s="123"/>
      <c r="I140" s="123"/>
      <c r="J140" s="123"/>
      <c r="K140" s="94"/>
      <c r="L140" s="94"/>
    </row>
    <row r="141" spans="1:12" ht="4.5" customHeight="1">
      <c r="A141" s="75"/>
      <c r="B141" s="117"/>
      <c r="C141" s="120"/>
      <c r="D141" s="98"/>
      <c r="E141" s="14"/>
      <c r="F141" s="26"/>
      <c r="G141" s="122"/>
      <c r="H141" s="123"/>
      <c r="I141" s="123"/>
      <c r="J141" s="123"/>
      <c r="K141" s="94"/>
      <c r="L141" s="94"/>
    </row>
    <row r="142" spans="1:12" ht="12.75" customHeight="1">
      <c r="A142" s="98">
        <v>24</v>
      </c>
      <c r="B142" s="20" t="s">
        <v>32</v>
      </c>
      <c r="C142" s="87">
        <v>926</v>
      </c>
      <c r="D142" s="136">
        <v>92601</v>
      </c>
      <c r="E142" s="130">
        <v>6050</v>
      </c>
      <c r="F142" s="24">
        <f>SUM(F143:F145)</f>
        <v>1284417.27</v>
      </c>
      <c r="G142" s="122"/>
      <c r="H142" s="137">
        <f>SUM(H143:H145)</f>
        <v>1284417.27</v>
      </c>
      <c r="I142" s="137">
        <f>SUM(I143:I145)</f>
        <v>1158620.05</v>
      </c>
      <c r="J142" s="164">
        <f>SUM(I142/H142*100)</f>
        <v>90.20589157914391</v>
      </c>
      <c r="K142" s="94"/>
      <c r="L142" s="94"/>
    </row>
    <row r="143" spans="1:12" ht="12.75" customHeight="1">
      <c r="A143" s="98"/>
      <c r="B143" s="75" t="s">
        <v>87</v>
      </c>
      <c r="C143" s="87"/>
      <c r="D143" s="136"/>
      <c r="E143" s="130"/>
      <c r="F143" s="26">
        <f>SUM(H143)</f>
        <v>618083.27</v>
      </c>
      <c r="G143" s="122"/>
      <c r="H143" s="94">
        <v>618083.27</v>
      </c>
      <c r="I143" s="94">
        <v>492286.05</v>
      </c>
      <c r="J143" s="94"/>
      <c r="K143" s="94"/>
      <c r="L143" s="94"/>
    </row>
    <row r="144" spans="1:12" ht="12.75" customHeight="1">
      <c r="A144" s="98"/>
      <c r="B144" s="75" t="s">
        <v>66</v>
      </c>
      <c r="C144" s="87"/>
      <c r="D144" s="136"/>
      <c r="E144" s="130"/>
      <c r="F144" s="26">
        <f>SUM(H144)</f>
        <v>333334</v>
      </c>
      <c r="G144" s="122"/>
      <c r="H144" s="94">
        <v>333334</v>
      </c>
      <c r="I144" s="94">
        <v>333334</v>
      </c>
      <c r="J144" s="94"/>
      <c r="K144" s="94"/>
      <c r="L144" s="94"/>
    </row>
    <row r="145" spans="1:12" ht="12.75" customHeight="1">
      <c r="A145" s="98"/>
      <c r="B145" s="75" t="s">
        <v>67</v>
      </c>
      <c r="C145" s="87"/>
      <c r="D145" s="136"/>
      <c r="E145" s="130"/>
      <c r="F145" s="26">
        <f>SUM(H145)</f>
        <v>333000</v>
      </c>
      <c r="G145" s="122"/>
      <c r="H145" s="94">
        <v>333000</v>
      </c>
      <c r="I145" s="94">
        <v>333000</v>
      </c>
      <c r="J145" s="94"/>
      <c r="K145" s="94"/>
      <c r="L145" s="94"/>
    </row>
    <row r="146" spans="1:12" ht="4.5" customHeight="1">
      <c r="A146" s="98"/>
      <c r="B146" s="75"/>
      <c r="C146" s="87"/>
      <c r="D146" s="136"/>
      <c r="E146" s="130"/>
      <c r="F146" s="26"/>
      <c r="G146" s="122"/>
      <c r="H146" s="123"/>
      <c r="I146" s="123"/>
      <c r="J146" s="123"/>
      <c r="K146" s="94"/>
      <c r="L146" s="94"/>
    </row>
    <row r="147" spans="1:12" ht="12.75" customHeight="1">
      <c r="A147" s="98">
        <v>25</v>
      </c>
      <c r="B147" s="36" t="s">
        <v>130</v>
      </c>
      <c r="C147" s="32">
        <v>926</v>
      </c>
      <c r="D147" s="138">
        <v>92601</v>
      </c>
      <c r="E147" s="14">
        <v>6050</v>
      </c>
      <c r="F147" s="26">
        <f>SUM(H147)</f>
        <v>50500</v>
      </c>
      <c r="G147" s="122"/>
      <c r="H147" s="123">
        <v>50500</v>
      </c>
      <c r="I147" s="123">
        <v>50086.72</v>
      </c>
      <c r="J147" s="165">
        <f>SUM(I147/H147*100)</f>
        <v>99.18162376237623</v>
      </c>
      <c r="K147" s="94"/>
      <c r="L147" s="94"/>
    </row>
    <row r="148" spans="1:12" ht="6" customHeight="1">
      <c r="A148" s="77"/>
      <c r="B148" s="77"/>
      <c r="C148" s="48"/>
      <c r="D148" s="183"/>
      <c r="E148" s="48"/>
      <c r="F148" s="53"/>
      <c r="G148" s="184"/>
      <c r="H148" s="185"/>
      <c r="I148" s="127"/>
      <c r="J148" s="127"/>
      <c r="K148" s="128"/>
      <c r="L148" s="128"/>
    </row>
    <row r="149" spans="1:12" ht="4.5" customHeight="1">
      <c r="A149" s="75"/>
      <c r="B149" s="75"/>
      <c r="C149" s="147"/>
      <c r="D149" s="182"/>
      <c r="E149" s="14"/>
      <c r="F149" s="26"/>
      <c r="G149" s="122"/>
      <c r="H149" s="123"/>
      <c r="I149" s="123"/>
      <c r="J149" s="123"/>
      <c r="K149" s="94"/>
      <c r="L149" s="94"/>
    </row>
    <row r="150" spans="1:12" ht="12.75" customHeight="1">
      <c r="A150" s="75"/>
      <c r="B150" s="129" t="s">
        <v>31</v>
      </c>
      <c r="C150" s="120"/>
      <c r="D150" s="98"/>
      <c r="E150" s="14"/>
      <c r="F150" s="26"/>
      <c r="G150" s="122"/>
      <c r="H150" s="123"/>
      <c r="I150" s="123"/>
      <c r="J150" s="123"/>
      <c r="K150" s="94"/>
      <c r="L150" s="94"/>
    </row>
    <row r="151" spans="1:12" ht="4.5" customHeight="1">
      <c r="A151" s="75"/>
      <c r="B151" s="117"/>
      <c r="C151" s="120"/>
      <c r="D151" s="98"/>
      <c r="E151" s="14"/>
      <c r="F151" s="26"/>
      <c r="G151" s="122"/>
      <c r="H151" s="123"/>
      <c r="I151" s="123"/>
      <c r="J151" s="123"/>
      <c r="K151" s="94"/>
      <c r="L151" s="94"/>
    </row>
    <row r="152" spans="1:12" ht="12.75" customHeight="1">
      <c r="A152" s="98">
        <v>26</v>
      </c>
      <c r="B152" s="75" t="s">
        <v>61</v>
      </c>
      <c r="C152" s="32">
        <v>700</v>
      </c>
      <c r="D152" s="33">
        <v>70005</v>
      </c>
      <c r="E152" s="14">
        <v>6060</v>
      </c>
      <c r="F152" s="26">
        <f>SUM(G152:H152)</f>
        <v>93161.63</v>
      </c>
      <c r="G152" s="140">
        <v>14661.63</v>
      </c>
      <c r="H152" s="123">
        <v>78500</v>
      </c>
      <c r="I152" s="123">
        <v>57711.25</v>
      </c>
      <c r="J152" s="165">
        <f>SUM(I152/H152*100)</f>
        <v>73.51751592356688</v>
      </c>
      <c r="K152" s="94"/>
      <c r="L152" s="94"/>
    </row>
    <row r="153" spans="1:12" ht="3.75" customHeight="1">
      <c r="A153" s="75"/>
      <c r="B153" s="117"/>
      <c r="C153" s="120"/>
      <c r="D153" s="98"/>
      <c r="E153" s="14"/>
      <c r="F153" s="26"/>
      <c r="G153" s="122"/>
      <c r="H153" s="123"/>
      <c r="I153" s="123"/>
      <c r="J153" s="123"/>
      <c r="K153" s="94"/>
      <c r="L153" s="94"/>
    </row>
    <row r="154" spans="1:12" ht="12.75" customHeight="1">
      <c r="A154" s="98">
        <v>27</v>
      </c>
      <c r="B154" s="20" t="s">
        <v>19</v>
      </c>
      <c r="C154" s="87">
        <v>750</v>
      </c>
      <c r="D154" s="130">
        <v>75023</v>
      </c>
      <c r="E154" s="59">
        <v>6050</v>
      </c>
      <c r="F154" s="26">
        <f>SUM(G154:H154)</f>
        <v>235520</v>
      </c>
      <c r="G154" s="131">
        <v>1220</v>
      </c>
      <c r="H154" s="123">
        <v>234300</v>
      </c>
      <c r="I154" s="123">
        <v>234269.28</v>
      </c>
      <c r="J154" s="165">
        <f>SUM(I154/H154*100)</f>
        <v>99.9868886043534</v>
      </c>
      <c r="K154" s="94"/>
      <c r="L154" s="94"/>
    </row>
    <row r="155" spans="1:12" ht="4.5" customHeight="1">
      <c r="A155" s="75"/>
      <c r="B155" s="20"/>
      <c r="C155" s="132"/>
      <c r="D155" s="133"/>
      <c r="E155" s="87"/>
      <c r="F155" s="26"/>
      <c r="G155" s="122"/>
      <c r="H155" s="123"/>
      <c r="I155" s="123"/>
      <c r="J155" s="123"/>
      <c r="K155" s="94"/>
      <c r="L155" s="94"/>
    </row>
    <row r="156" spans="1:12" ht="12.75" customHeight="1">
      <c r="A156" s="98">
        <v>28</v>
      </c>
      <c r="B156" s="16" t="s">
        <v>65</v>
      </c>
      <c r="C156" s="32">
        <v>750</v>
      </c>
      <c r="D156" s="33">
        <v>75023</v>
      </c>
      <c r="E156" s="14">
        <v>6060</v>
      </c>
      <c r="F156" s="26">
        <f>SUM(H156)</f>
        <v>1450</v>
      </c>
      <c r="G156" s="140"/>
      <c r="H156" s="123">
        <v>1450</v>
      </c>
      <c r="I156" s="123">
        <v>1258</v>
      </c>
      <c r="J156" s="165">
        <f>SUM(I156/H156*100)</f>
        <v>86.75862068965517</v>
      </c>
      <c r="K156" s="94"/>
      <c r="L156" s="94"/>
    </row>
    <row r="157" spans="1:12" ht="4.5" customHeight="1">
      <c r="A157" s="75"/>
      <c r="B157" s="20"/>
      <c r="C157" s="132"/>
      <c r="D157" s="133"/>
      <c r="E157" s="87"/>
      <c r="F157" s="26"/>
      <c r="G157" s="135"/>
      <c r="H157" s="123"/>
      <c r="I157" s="123"/>
      <c r="J157" s="123"/>
      <c r="K157" s="94"/>
      <c r="L157" s="94"/>
    </row>
    <row r="158" spans="1:12" ht="12.75" customHeight="1">
      <c r="A158" s="98">
        <v>29</v>
      </c>
      <c r="B158" s="16" t="s">
        <v>53</v>
      </c>
      <c r="C158" s="15"/>
      <c r="D158" s="139"/>
      <c r="E158" s="108"/>
      <c r="F158" s="26"/>
      <c r="G158" s="135"/>
      <c r="H158" s="123"/>
      <c r="I158" s="123"/>
      <c r="J158" s="123"/>
      <c r="K158" s="94"/>
      <c r="L158" s="94"/>
    </row>
    <row r="159" spans="1:12" ht="12.75" customHeight="1">
      <c r="A159" s="75"/>
      <c r="B159" s="16" t="s">
        <v>54</v>
      </c>
      <c r="C159" s="15"/>
      <c r="D159" s="139"/>
      <c r="E159" s="108"/>
      <c r="F159" s="26"/>
      <c r="G159" s="135"/>
      <c r="H159" s="123"/>
      <c r="I159" s="123"/>
      <c r="J159" s="123"/>
      <c r="K159" s="94"/>
      <c r="L159" s="94"/>
    </row>
    <row r="160" spans="1:12" ht="12.75" customHeight="1">
      <c r="A160" s="75"/>
      <c r="B160" s="16" t="s">
        <v>33</v>
      </c>
      <c r="C160" s="32">
        <v>750</v>
      </c>
      <c r="D160" s="33">
        <v>75095</v>
      </c>
      <c r="E160" s="14">
        <v>6630</v>
      </c>
      <c r="F160" s="110">
        <f>SUM(G160:H160)</f>
        <v>24027.9</v>
      </c>
      <c r="G160" s="119"/>
      <c r="H160" s="123">
        <v>24027.9</v>
      </c>
      <c r="I160" s="123">
        <v>7092.75</v>
      </c>
      <c r="J160" s="165">
        <f>SUM(I160/H160*100)</f>
        <v>29.518809384090993</v>
      </c>
      <c r="K160" s="94"/>
      <c r="L160" s="94"/>
    </row>
    <row r="161" spans="1:12" ht="4.5" customHeight="1">
      <c r="A161" s="98"/>
      <c r="B161" s="75"/>
      <c r="C161" s="32"/>
      <c r="D161" s="33"/>
      <c r="E161" s="14"/>
      <c r="F161" s="84"/>
      <c r="G161" s="140"/>
      <c r="H161" s="123"/>
      <c r="I161" s="123"/>
      <c r="J161" s="123"/>
      <c r="K161" s="94"/>
      <c r="L161" s="94"/>
    </row>
    <row r="162" spans="1:12" ht="12.75" customHeight="1">
      <c r="A162" s="98">
        <v>30</v>
      </c>
      <c r="B162" s="75" t="s">
        <v>93</v>
      </c>
      <c r="C162" s="32"/>
      <c r="D162" s="33"/>
      <c r="E162" s="14"/>
      <c r="F162" s="84"/>
      <c r="G162" s="140"/>
      <c r="H162" s="123"/>
      <c r="I162" s="123"/>
      <c r="J162" s="123"/>
      <c r="K162" s="94"/>
      <c r="L162" s="94"/>
    </row>
    <row r="163" spans="1:12" ht="12.75" customHeight="1">
      <c r="A163" s="98"/>
      <c r="B163" s="75" t="s">
        <v>94</v>
      </c>
      <c r="C163" s="174"/>
      <c r="E163" s="174"/>
      <c r="G163" s="174"/>
      <c r="I163" s="174"/>
      <c r="K163" s="94"/>
      <c r="L163" s="94"/>
    </row>
    <row r="164" spans="1:12" ht="12.75" customHeight="1">
      <c r="A164" s="98"/>
      <c r="B164" s="75" t="s">
        <v>95</v>
      </c>
      <c r="C164" s="32">
        <v>754</v>
      </c>
      <c r="D164" s="33">
        <v>75404</v>
      </c>
      <c r="E164" s="14">
        <v>6170</v>
      </c>
      <c r="F164" s="26">
        <f>SUM(H164)</f>
        <v>8000</v>
      </c>
      <c r="G164" s="140"/>
      <c r="H164" s="123">
        <v>8000</v>
      </c>
      <c r="I164" s="123">
        <v>8000</v>
      </c>
      <c r="J164" s="165">
        <f>SUM(I164/H164*100)</f>
        <v>100</v>
      </c>
      <c r="K164" s="94"/>
      <c r="L164" s="94"/>
    </row>
    <row r="165" spans="1:12" ht="5.25" customHeight="1">
      <c r="A165" s="49"/>
      <c r="B165" s="77"/>
      <c r="C165" s="100"/>
      <c r="D165" s="101"/>
      <c r="E165" s="48"/>
      <c r="F165" s="143"/>
      <c r="G165" s="141"/>
      <c r="H165" s="144"/>
      <c r="I165" s="144"/>
      <c r="J165" s="144"/>
      <c r="K165" s="144"/>
      <c r="L165" s="49"/>
    </row>
    <row r="166" spans="1:12" ht="5.25" customHeight="1">
      <c r="A166" s="145"/>
      <c r="B166" s="31"/>
      <c r="C166" s="146"/>
      <c r="D166" s="33"/>
      <c r="E166" s="147"/>
      <c r="F166" s="148"/>
      <c r="G166" s="149"/>
      <c r="H166" s="150"/>
      <c r="I166" s="150"/>
      <c r="J166" s="150"/>
      <c r="K166" s="150"/>
      <c r="L166" s="16"/>
    </row>
    <row r="167" spans="1:12" ht="12.75" customHeight="1">
      <c r="A167" s="16"/>
      <c r="B167" s="161" t="s">
        <v>80</v>
      </c>
      <c r="C167" s="151"/>
      <c r="D167" s="152"/>
      <c r="E167" s="151"/>
      <c r="F167" s="153">
        <f>SUM(F142+F108+F154+F115+F93+F99+F83+F79+F65+F62+F57+F53+F160+F48+F43+F34+F25+F15+F22+F76+F137+F152+F81+F51+F156+F164+F147+F105+F96+F90)</f>
        <v>41488314.78</v>
      </c>
      <c r="G167" s="26">
        <f>SUM(G160+G108+G154+G115+G62+G57+G53+G43+G34+G25+G15+G76+G48+G152+G81)</f>
        <v>1846524.1600000001</v>
      </c>
      <c r="H167" s="26">
        <f>SUM(H160+H142+H108+H154+H115+H93+H99+H83+H79+H65+H62+H57+H48+H43+H22+H25+H34+H15+H76+H137+H152+H81+H51+H156+H147+H164+H105+H96+H90)</f>
        <v>13955916.360000001</v>
      </c>
      <c r="I167" s="26">
        <f>SUM(I160+I142+I108+I154+I115+I93+I99+I83+I79+I65+I62+I57+I48+I43+I22+I25+I34+I15+I76+I137+I152+I81+I51+I156+I147+I164+I105+I96+I90)</f>
        <v>13554982.48</v>
      </c>
      <c r="J167" s="180">
        <f>SUM(I167/H167*100)</f>
        <v>97.12714042089601</v>
      </c>
      <c r="K167" s="26">
        <f>SUM(K115+K57+K53+K25)</f>
        <v>19230817.85</v>
      </c>
      <c r="L167" s="26">
        <f>SUM(L115)</f>
        <v>6455056.41</v>
      </c>
    </row>
    <row r="168" spans="1:12" ht="6" customHeight="1" thickBot="1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8"/>
      <c r="L168" s="157"/>
    </row>
    <row r="169" spans="1:12" ht="5.25" customHeight="1" thickTop="1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60"/>
      <c r="L169" s="159"/>
    </row>
    <row r="170" spans="1:12" ht="15" customHeight="1">
      <c r="A170" s="159"/>
      <c r="B170" s="189" t="s">
        <v>98</v>
      </c>
      <c r="C170" s="159"/>
      <c r="D170" s="159"/>
      <c r="E170" s="159"/>
      <c r="F170" s="159"/>
      <c r="G170" s="159"/>
      <c r="H170" s="159"/>
      <c r="I170" s="159"/>
      <c r="J170" s="159"/>
      <c r="K170" s="160"/>
      <c r="L170" s="159"/>
    </row>
    <row r="171" spans="1:12" ht="15" customHeight="1">
      <c r="A171" s="7"/>
      <c r="B171" s="3"/>
      <c r="C171" s="225" t="s">
        <v>101</v>
      </c>
      <c r="D171" s="225"/>
      <c r="E171" s="225"/>
      <c r="F171" s="188" t="s">
        <v>102</v>
      </c>
      <c r="G171" s="3"/>
      <c r="H171" s="3"/>
      <c r="I171" s="3"/>
      <c r="J171" s="3"/>
      <c r="K171" s="8"/>
      <c r="L171" s="3"/>
    </row>
    <row r="172" spans="1:12" ht="15" customHeight="1">
      <c r="A172" s="7"/>
      <c r="B172" s="3"/>
      <c r="C172" s="221">
        <f>SUM(C181+C177+C174)</f>
        <v>13955916.36</v>
      </c>
      <c r="D172" s="222"/>
      <c r="E172" s="222"/>
      <c r="F172" s="205">
        <f>SUM(F181+F177+F174)</f>
        <v>13554982.48</v>
      </c>
      <c r="G172" s="210">
        <f>SUM(F172/C172)</f>
        <v>0.9712714042089602</v>
      </c>
      <c r="H172" s="3"/>
      <c r="I172" s="3"/>
      <c r="J172" s="3"/>
      <c r="K172" s="8"/>
      <c r="L172" s="3"/>
    </row>
    <row r="173" spans="1:12" ht="4.5" customHeight="1">
      <c r="A173" s="7"/>
      <c r="B173" s="3"/>
      <c r="C173" s="226"/>
      <c r="D173" s="226"/>
      <c r="E173" s="226"/>
      <c r="F173" s="186"/>
      <c r="G173" s="3"/>
      <c r="H173" s="3"/>
      <c r="I173" s="3"/>
      <c r="J173" s="3"/>
      <c r="K173" s="8"/>
      <c r="L173" s="3"/>
    </row>
    <row r="174" spans="1:12" ht="15" customHeight="1">
      <c r="A174" s="190" t="s">
        <v>99</v>
      </c>
      <c r="B174" s="31" t="s">
        <v>100</v>
      </c>
      <c r="C174" s="228">
        <f>SUM(H164+H160+H156+H154+H152+H147+H143+H137+H123+H118+H108+H105+H99+H96+H93+H90+H85+H81+H79+H76+H65+H62+H58+H51+H48+H43+H36+H27+H22+H19+H16)</f>
        <v>4899450.53</v>
      </c>
      <c r="D174" s="228"/>
      <c r="E174" s="228"/>
      <c r="F174" s="200">
        <f>SUM(I16+I22+I27+I36+I43+I48+I51+I58+I62+I65+I76+I79+I81+I85+I90+I93+I96+I99+I105+I123+I137+I143+I147+I152+I154+I156+I160+I164+I19)</f>
        <v>4498657.62</v>
      </c>
      <c r="G174" s="210">
        <f>SUM(F174/C174)</f>
        <v>0.9181963553778345</v>
      </c>
      <c r="H174" s="3"/>
      <c r="I174" s="3"/>
      <c r="J174" s="3"/>
      <c r="K174" s="8"/>
      <c r="L174" s="3"/>
    </row>
    <row r="175" spans="1:12" ht="15" customHeight="1">
      <c r="A175" s="190"/>
      <c r="B175" s="31" t="s">
        <v>103</v>
      </c>
      <c r="C175" s="227" t="s">
        <v>121</v>
      </c>
      <c r="D175" s="227"/>
      <c r="E175" s="227"/>
      <c r="F175" s="191" t="s">
        <v>121</v>
      </c>
      <c r="G175" s="3"/>
      <c r="H175" s="3"/>
      <c r="I175" s="3"/>
      <c r="J175" s="3"/>
      <c r="K175" s="8"/>
      <c r="L175" s="3"/>
    </row>
    <row r="176" spans="1:12" ht="4.5" customHeight="1">
      <c r="A176" s="190"/>
      <c r="B176" s="193"/>
      <c r="C176" s="192"/>
      <c r="D176" s="192"/>
      <c r="E176" s="192"/>
      <c r="F176" s="192"/>
      <c r="G176" s="3"/>
      <c r="H176" s="3"/>
      <c r="I176" s="3"/>
      <c r="J176" s="3"/>
      <c r="K176" s="8"/>
      <c r="L176" s="3"/>
    </row>
    <row r="177" spans="1:12" ht="12.75">
      <c r="A177" s="23" t="s">
        <v>104</v>
      </c>
      <c r="B177" s="195" t="s">
        <v>105</v>
      </c>
      <c r="C177" s="228">
        <f>SUM(C178:E179)</f>
        <v>1295071</v>
      </c>
      <c r="D177" s="228"/>
      <c r="E177" s="228"/>
      <c r="F177" s="207">
        <f>SUM(F178:F179)</f>
        <v>1295071</v>
      </c>
      <c r="G177" s="210">
        <f>SUM(F177/C177)</f>
        <v>1</v>
      </c>
      <c r="H177" s="196"/>
      <c r="I177" s="2"/>
      <c r="J177" s="2"/>
      <c r="K177" s="2"/>
      <c r="L177" s="2"/>
    </row>
    <row r="178" spans="1:12" ht="12.75">
      <c r="A178" s="23"/>
      <c r="B178" s="17" t="s">
        <v>106</v>
      </c>
      <c r="C178" s="223">
        <v>195071</v>
      </c>
      <c r="D178" s="223"/>
      <c r="E178" s="223"/>
      <c r="F178" s="201">
        <v>195071</v>
      </c>
      <c r="G178" s="196"/>
      <c r="H178" s="196"/>
      <c r="I178" s="2"/>
      <c r="J178" s="2"/>
      <c r="K178" s="2"/>
      <c r="L178" s="2"/>
    </row>
    <row r="179" spans="1:12" ht="13.5">
      <c r="A179" s="23"/>
      <c r="B179" s="17" t="s">
        <v>107</v>
      </c>
      <c r="C179" s="223">
        <v>1100000</v>
      </c>
      <c r="D179" s="223"/>
      <c r="E179" s="223"/>
      <c r="F179" s="201">
        <f>SUM(I125)</f>
        <v>1100000</v>
      </c>
      <c r="G179" s="197"/>
      <c r="H179" s="197"/>
      <c r="I179" s="1"/>
      <c r="J179" s="1"/>
      <c r="K179" s="1"/>
      <c r="L179" s="1"/>
    </row>
    <row r="180" spans="1:12" ht="4.5" customHeight="1">
      <c r="A180" s="23"/>
      <c r="B180" s="17"/>
      <c r="C180" s="229"/>
      <c r="D180" s="229"/>
      <c r="E180" s="229"/>
      <c r="F180" s="194"/>
      <c r="G180" s="197"/>
      <c r="H180" s="197"/>
      <c r="I180" s="1"/>
      <c r="J180" s="1"/>
      <c r="K180" s="1"/>
      <c r="L180" s="1"/>
    </row>
    <row r="181" spans="1:8" ht="12.75">
      <c r="A181" s="198" t="s">
        <v>108</v>
      </c>
      <c r="B181" s="17" t="s">
        <v>109</v>
      </c>
      <c r="C181" s="246">
        <f>SUM(C192+C189+C186+C182)</f>
        <v>7761394.83</v>
      </c>
      <c r="D181" s="246"/>
      <c r="E181" s="246"/>
      <c r="F181" s="206">
        <f>SUM(F192+F182+F186+F189)</f>
        <v>7761253.859999999</v>
      </c>
      <c r="G181" s="211">
        <f>SUM(F181/C181)</f>
        <v>0.9999818370276106</v>
      </c>
      <c r="H181" s="34"/>
    </row>
    <row r="182" spans="1:8" ht="15">
      <c r="A182" s="198"/>
      <c r="B182" s="17" t="s">
        <v>110</v>
      </c>
      <c r="C182" s="224">
        <f>SUM(C183:E184)</f>
        <v>460334</v>
      </c>
      <c r="D182" s="224"/>
      <c r="E182" s="224"/>
      <c r="F182" s="212">
        <f>SUM(F183:F184)</f>
        <v>460334</v>
      </c>
      <c r="G182" s="199"/>
      <c r="H182" s="34"/>
    </row>
    <row r="183" spans="1:8" ht="12.75" customHeight="1">
      <c r="A183" s="198"/>
      <c r="B183" s="17" t="s">
        <v>111</v>
      </c>
      <c r="C183" s="223">
        <v>127000</v>
      </c>
      <c r="D183" s="223"/>
      <c r="E183" s="223"/>
      <c r="F183" s="202">
        <f>SUM(I84)</f>
        <v>127000</v>
      </c>
      <c r="G183" s="34"/>
      <c r="H183" s="34"/>
    </row>
    <row r="184" spans="1:8" ht="12.75">
      <c r="A184" s="199"/>
      <c r="B184" s="199" t="s">
        <v>112</v>
      </c>
      <c r="C184" s="223">
        <v>333334</v>
      </c>
      <c r="D184" s="223"/>
      <c r="E184" s="223"/>
      <c r="F184" s="202">
        <f>SUM(I144)</f>
        <v>333334</v>
      </c>
      <c r="G184" s="34"/>
      <c r="H184" s="34"/>
    </row>
    <row r="185" spans="1:8" ht="12.75">
      <c r="A185" s="199"/>
      <c r="B185" s="199" t="s">
        <v>113</v>
      </c>
      <c r="C185" s="223"/>
      <c r="D185" s="223"/>
      <c r="E185" s="223"/>
      <c r="F185" s="199"/>
      <c r="G185" s="34"/>
      <c r="H185" s="34"/>
    </row>
    <row r="186" spans="1:8" ht="15">
      <c r="A186" s="199"/>
      <c r="B186" s="199" t="s">
        <v>114</v>
      </c>
      <c r="C186" s="224">
        <f>SUM(C187:E188)</f>
        <v>5554736.49</v>
      </c>
      <c r="D186" s="224"/>
      <c r="E186" s="224"/>
      <c r="F186" s="203">
        <f>SUM(F187:F188)</f>
        <v>5554595.52</v>
      </c>
      <c r="G186" s="34"/>
      <c r="H186" s="34"/>
    </row>
    <row r="187" spans="2:6" ht="12.75">
      <c r="B187" s="17" t="s">
        <v>115</v>
      </c>
      <c r="C187" s="223">
        <v>2351625</v>
      </c>
      <c r="D187" s="223"/>
      <c r="E187" s="223"/>
      <c r="F187" s="202">
        <f>SUM(I59)</f>
        <v>2351484.03</v>
      </c>
    </row>
    <row r="188" spans="2:6" ht="12.75">
      <c r="B188" s="199" t="s">
        <v>116</v>
      </c>
      <c r="C188" s="223">
        <v>3203111.49</v>
      </c>
      <c r="D188" s="223"/>
      <c r="E188" s="223"/>
      <c r="F188" s="202">
        <f>SUM(I122)</f>
        <v>3203111.49</v>
      </c>
    </row>
    <row r="189" spans="2:6" ht="15">
      <c r="B189" s="199" t="s">
        <v>117</v>
      </c>
      <c r="C189" s="224">
        <f>SUM(C190:E191)</f>
        <v>1413324.34</v>
      </c>
      <c r="D189" s="224"/>
      <c r="E189" s="224"/>
      <c r="F189" s="213">
        <f>SUM(F190:F191)</f>
        <v>1413324.34</v>
      </c>
    </row>
    <row r="190" spans="2:6" ht="12.75">
      <c r="B190" s="17" t="s">
        <v>119</v>
      </c>
      <c r="C190" s="223">
        <v>18741</v>
      </c>
      <c r="D190" s="223"/>
      <c r="E190" s="223"/>
      <c r="F190" s="202">
        <f>SUM(I20)</f>
        <v>18741</v>
      </c>
    </row>
    <row r="191" spans="2:6" ht="12.75">
      <c r="B191" s="199" t="s">
        <v>116</v>
      </c>
      <c r="C191" s="220">
        <v>1394583.34</v>
      </c>
      <c r="D191" s="220"/>
      <c r="E191" s="220"/>
      <c r="F191" s="187">
        <f>SUM(I124)</f>
        <v>1394583.34</v>
      </c>
    </row>
    <row r="192" spans="2:6" ht="15">
      <c r="B192" s="199" t="s">
        <v>118</v>
      </c>
      <c r="C192" s="219">
        <f>SUM(C193:C193)</f>
        <v>333000</v>
      </c>
      <c r="D192" s="219"/>
      <c r="E192" s="219"/>
      <c r="F192" s="204">
        <f>SUM(F193:F193)</f>
        <v>333000</v>
      </c>
    </row>
    <row r="193" spans="2:6" ht="12.75">
      <c r="B193" s="199" t="s">
        <v>120</v>
      </c>
      <c r="C193" s="220">
        <v>333000</v>
      </c>
      <c r="D193" s="220"/>
      <c r="E193" s="220"/>
      <c r="F193" s="187">
        <f>SUM(I145)</f>
        <v>333000</v>
      </c>
    </row>
  </sheetData>
  <sheetProtection/>
  <mergeCells count="45">
    <mergeCell ref="C181:E181"/>
    <mergeCell ref="C179:E179"/>
    <mergeCell ref="A130:A133"/>
    <mergeCell ref="C130:E131"/>
    <mergeCell ref="A70:A73"/>
    <mergeCell ref="C70:E71"/>
    <mergeCell ref="G70:L70"/>
    <mergeCell ref="C8:E9"/>
    <mergeCell ref="H71:J71"/>
    <mergeCell ref="H72:H73"/>
    <mergeCell ref="I72:I73"/>
    <mergeCell ref="J72:J73"/>
    <mergeCell ref="A8:A11"/>
    <mergeCell ref="A6:E6"/>
    <mergeCell ref="H9:J9"/>
    <mergeCell ref="H10:H11"/>
    <mergeCell ref="I10:I11"/>
    <mergeCell ref="J10:J11"/>
    <mergeCell ref="G8:L8"/>
    <mergeCell ref="G130:L130"/>
    <mergeCell ref="K129:L129"/>
    <mergeCell ref="H131:J131"/>
    <mergeCell ref="H132:H133"/>
    <mergeCell ref="I132:I133"/>
    <mergeCell ref="J132:J133"/>
    <mergeCell ref="C187:E187"/>
    <mergeCell ref="C171:E171"/>
    <mergeCell ref="C173:E173"/>
    <mergeCell ref="C175:E175"/>
    <mergeCell ref="C174:E174"/>
    <mergeCell ref="C183:E183"/>
    <mergeCell ref="C182:E182"/>
    <mergeCell ref="C180:E180"/>
    <mergeCell ref="C177:E177"/>
    <mergeCell ref="C178:E178"/>
    <mergeCell ref="C192:E192"/>
    <mergeCell ref="C193:E193"/>
    <mergeCell ref="C172:E172"/>
    <mergeCell ref="C188:E188"/>
    <mergeCell ref="C189:E189"/>
    <mergeCell ref="C190:E190"/>
    <mergeCell ref="C191:E191"/>
    <mergeCell ref="C184:E184"/>
    <mergeCell ref="C185:E185"/>
    <mergeCell ref="C186:E186"/>
  </mergeCells>
  <printOptions horizontalCentered="1"/>
  <pageMargins left="0.2362204724409449" right="0" top="0.1968503937007874" bottom="0.1968503937007874" header="0.31496062992125984" footer="0.15748031496062992"/>
  <pageSetup firstPageNumber="36" useFirstPageNumber="1" horizontalDpi="600" verticalDpi="600" orientation="landscape" paperSize="9" scale="80" r:id="rId1"/>
  <headerFooter alignWithMargins="0">
    <oddFooter>&amp;CStrona &amp;P</oddFooter>
  </headerFooter>
  <rowBreaks count="2" manualBreakCount="2">
    <brk id="67" max="11" man="1"/>
    <brk id="1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Musialik</dc:creator>
  <cp:keywords/>
  <dc:description/>
  <cp:lastModifiedBy>pracownik</cp:lastModifiedBy>
  <cp:lastPrinted>2011-04-28T09:14:35Z</cp:lastPrinted>
  <dcterms:created xsi:type="dcterms:W3CDTF">2006-05-23T09:48:37Z</dcterms:created>
  <dcterms:modified xsi:type="dcterms:W3CDTF">2011-04-28T09:15:02Z</dcterms:modified>
  <cp:category/>
  <cp:version/>
  <cp:contentType/>
  <cp:contentStatus/>
</cp:coreProperties>
</file>