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45" windowHeight="13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'Arkusz1'!$A$1:$I$351</definedName>
  </definedNames>
  <calcPr fullCalcOnLoad="1"/>
</workbook>
</file>

<file path=xl/sharedStrings.xml><?xml version="1.0" encoding="utf-8"?>
<sst xmlns="http://schemas.openxmlformats.org/spreadsheetml/2006/main" count="366" uniqueCount="252">
  <si>
    <t>dz</t>
  </si>
  <si>
    <t>rdz</t>
  </si>
  <si>
    <t>§</t>
  </si>
  <si>
    <t>Wpływy z opłat, w tym:</t>
  </si>
  <si>
    <t>kwota</t>
  </si>
  <si>
    <t>DOCHODY WŁASNE GMINY</t>
  </si>
  <si>
    <t>Dochody z majątku gminy</t>
  </si>
  <si>
    <t>A</t>
  </si>
  <si>
    <t>B</t>
  </si>
  <si>
    <t>C</t>
  </si>
  <si>
    <t>%</t>
  </si>
  <si>
    <t>ŹRODŁA DOCHODÓW</t>
  </si>
  <si>
    <t>Część oświatowa</t>
  </si>
  <si>
    <t>Podatek od nieruchomości</t>
  </si>
  <si>
    <t>a) osoby prawne</t>
  </si>
  <si>
    <t>b) osoby fizyczne</t>
  </si>
  <si>
    <t>Podatek rolny</t>
  </si>
  <si>
    <t>Podatek  leśny</t>
  </si>
  <si>
    <t>Podatek od środków transportowych</t>
  </si>
  <si>
    <t xml:space="preserve">Podatek od spadków i darowizn    </t>
  </si>
  <si>
    <t>II</t>
  </si>
  <si>
    <t>Opłata targowa</t>
  </si>
  <si>
    <t>Opłata  miejscowa</t>
  </si>
  <si>
    <t>III</t>
  </si>
  <si>
    <t>Dzierżawa gruntów:</t>
  </si>
  <si>
    <t>a) użytkowanych rolniczo</t>
  </si>
  <si>
    <t>c) pozostałe dzierżawy</t>
  </si>
  <si>
    <t>Użytkowanie wieczyste nieruchomości</t>
  </si>
  <si>
    <t>a) czynsze mieszkaniowe</t>
  </si>
  <si>
    <t>b) pozostały wynajem</t>
  </si>
  <si>
    <t>IV</t>
  </si>
  <si>
    <t>V</t>
  </si>
  <si>
    <t>Urząd wojewódzki, w tym:</t>
  </si>
  <si>
    <t>Poz.</t>
  </si>
  <si>
    <t>Klasyfikacja</t>
  </si>
  <si>
    <t>b) użytkowanych przez koła łowieckie</t>
  </si>
  <si>
    <t>I</t>
  </si>
  <si>
    <t>Pozostałe dochody gminy</t>
  </si>
  <si>
    <t>a</t>
  </si>
  <si>
    <t>b</t>
  </si>
  <si>
    <t>c</t>
  </si>
  <si>
    <t>d</t>
  </si>
  <si>
    <t>Wynajem i dzierżawa nieruchomości</t>
  </si>
  <si>
    <t>DOCHODY BUDŻETU</t>
  </si>
  <si>
    <t xml:space="preserve">SUBWENCJE OGÓLNE </t>
  </si>
  <si>
    <t>Z BUDŻETU PAŃSTWA, w tym:</t>
  </si>
  <si>
    <t xml:space="preserve">* otrzymane z budżetu państwa   </t>
  </si>
  <si>
    <t>Plan</t>
  </si>
  <si>
    <t>po zmianach</t>
  </si>
  <si>
    <t xml:space="preserve">DOTACJE, w tym: </t>
  </si>
  <si>
    <t xml:space="preserve">Sfinansowanie zwrotu podatku </t>
  </si>
  <si>
    <t>010</t>
  </si>
  <si>
    <t>01095</t>
  </si>
  <si>
    <t>Przeprowadzenie Narodowego</t>
  </si>
  <si>
    <t>Spisu Powszechnego Ludności</t>
  </si>
  <si>
    <t>rejestru wyborców</t>
  </si>
  <si>
    <t xml:space="preserve">Sfinansowanie kosztów niszczenia </t>
  </si>
  <si>
    <t>jednostek samorządu terytorialnego</t>
  </si>
  <si>
    <t xml:space="preserve">Świadczenia rodzinne, świadczenia </t>
  </si>
  <si>
    <t xml:space="preserve">z funduszu alimentacyjnego oraz </t>
  </si>
  <si>
    <t>składki na ubezpieczenia emerytalne</t>
  </si>
  <si>
    <t xml:space="preserve">Składki na ubezpieczenie zdrowotne </t>
  </si>
  <si>
    <t xml:space="preserve">* otrzymane z budżetu państwa </t>
  </si>
  <si>
    <t>Składki na ubezpieczenie zdrowotne</t>
  </si>
  <si>
    <t>za osoby pobierające zasiłek stały</t>
  </si>
  <si>
    <t>Zasiłki (okresowe) i pomoc w naturze</t>
  </si>
  <si>
    <t xml:space="preserve">oraz składki na ubezpieczenie </t>
  </si>
  <si>
    <t>emerytalne i rentowe</t>
  </si>
  <si>
    <t>Zasiłki stałe</t>
  </si>
  <si>
    <t>Miejski Ośrodek Pomocy Społecznej</t>
  </si>
  <si>
    <t>Stypendia socjalne dla uczniów</t>
  </si>
  <si>
    <t>Sfinansowanie kosztów utrzymania</t>
  </si>
  <si>
    <t>zimowego dróg powiatowych</t>
  </si>
  <si>
    <t>* otrzymane z powiatu na zadania</t>
  </si>
  <si>
    <t>Dofinansowanie modernizacji dróg</t>
  </si>
  <si>
    <t>dojazdowych do pól</t>
  </si>
  <si>
    <t>/dochód majątkowy/</t>
  </si>
  <si>
    <t xml:space="preserve">"Program ochrony wód Zbiornika </t>
  </si>
  <si>
    <t xml:space="preserve">Sulejowskiego budowa kanalizacji </t>
  </si>
  <si>
    <t>Wolbórz" (WFOŚ i GW)</t>
  </si>
  <si>
    <t>* otrzymane na współfinansowanie</t>
  </si>
  <si>
    <t xml:space="preserve">szansa" współfinansowanego  </t>
  </si>
  <si>
    <t>ze środków EFS w ramach Programu</t>
  </si>
  <si>
    <t>Operacyjnego Kapitału Ludzkiego</t>
  </si>
  <si>
    <t>- środki EFS</t>
  </si>
  <si>
    <t>- środki budżetu państwa</t>
  </si>
  <si>
    <t>*zadania bieżące</t>
  </si>
  <si>
    <t>*zadania inwestycyjne</t>
  </si>
  <si>
    <t>Dofinansowanie projektu "Przebudowa</t>
  </si>
  <si>
    <t xml:space="preserve">drogi gminnej Polichno-Żarnowica </t>
  </si>
  <si>
    <t>w ramch Regionalnego Programu</t>
  </si>
  <si>
    <t>na lata 2007-2013"</t>
  </si>
  <si>
    <t>południowo-wschodniej części Gminy</t>
  </si>
  <si>
    <t>Operacyjnego Województwa Łódzkiego</t>
  </si>
  <si>
    <t>Łódzkiego na lata 2007-2013"</t>
  </si>
  <si>
    <t xml:space="preserve">Programu Operacyjnego Województwa </t>
  </si>
  <si>
    <t xml:space="preserve">dokumentów z wyborów do organów </t>
  </si>
  <si>
    <t>podatków, w tym:</t>
  </si>
  <si>
    <t xml:space="preserve">Wpływy z ustalonych i pobieranych </t>
  </si>
  <si>
    <t xml:space="preserve"> na podstawie odrębnych ustaw </t>
  </si>
  <si>
    <t xml:space="preserve">Podatek od działalności gospodarczej </t>
  </si>
  <si>
    <t xml:space="preserve"> karty podatkowej</t>
  </si>
  <si>
    <t>osób fizycznych opłacany w formie</t>
  </si>
  <si>
    <t xml:space="preserve">* otrzymane z funduszy celowych </t>
  </si>
  <si>
    <t xml:space="preserve">udziały we wpływach z podatku </t>
  </si>
  <si>
    <t xml:space="preserve">Opłata skarbowa </t>
  </si>
  <si>
    <t>Opłaty za zajęcie pasa drogowego</t>
  </si>
  <si>
    <t>Opłata za wydawanie zezwolenia</t>
  </si>
  <si>
    <t>na sprzedaż napojów alkoholowych</t>
  </si>
  <si>
    <t>Wpływy ze sprzedaży gruntów</t>
  </si>
  <si>
    <t>Odszkodowanie z tytułu zbycia z mocy</t>
  </si>
  <si>
    <t xml:space="preserve">prawa na rzecz Skarbu Państwa </t>
  </si>
  <si>
    <t>własności części nieruchomości</t>
  </si>
  <si>
    <t>przeznaczonej na pas drogi krajowej</t>
  </si>
  <si>
    <t>położonej na terenia gminy</t>
  </si>
  <si>
    <t xml:space="preserve">  Wolbórz</t>
  </si>
  <si>
    <t>- rachunek podstawowy SP Wolbórz</t>
  </si>
  <si>
    <t>- rachunek podstawowy SP Golesze</t>
  </si>
  <si>
    <t>- rachunek podstawowy SP Komorniki</t>
  </si>
  <si>
    <t>- rachunek podstawowy SP Proszenie</t>
  </si>
  <si>
    <t>- rachunek podstawowy Przedszkola</t>
  </si>
  <si>
    <t>- rachunek podstawowy Gimnazjum</t>
  </si>
  <si>
    <t>0920</t>
  </si>
  <si>
    <t>Darowizny, w tym:</t>
  </si>
  <si>
    <t>- na budowę wodociągów</t>
  </si>
  <si>
    <t>- na budowę kanalizacji sanitarnej</t>
  </si>
  <si>
    <t>- na zakup pomocy dydaktycznych dla</t>
  </si>
  <si>
    <t>- na budowę dróg</t>
  </si>
  <si>
    <t>odsetki od nieterminowych płatności</t>
  </si>
  <si>
    <t>- podatki osoby fizyczne</t>
  </si>
  <si>
    <t>- podatki osoby prawne</t>
  </si>
  <si>
    <t>- opłaty</t>
  </si>
  <si>
    <t>0910</t>
  </si>
  <si>
    <t xml:space="preserve">zwrot kosztów postępowania </t>
  </si>
  <si>
    <t>egzekucyjnego</t>
  </si>
  <si>
    <t>- umowy cywilnoprawne</t>
  </si>
  <si>
    <t>- podatki od osób prawnych</t>
  </si>
  <si>
    <t>- podatki od osób fizycznych</t>
  </si>
  <si>
    <t>0690</t>
  </si>
  <si>
    <t>5% odpisu od dochodów uzyskanych</t>
  </si>
  <si>
    <t>za udostępnienie danych osobowych</t>
  </si>
  <si>
    <t>wpływy z usług</t>
  </si>
  <si>
    <t>0830</t>
  </si>
  <si>
    <t>e</t>
  </si>
  <si>
    <t>różne dochody</t>
  </si>
  <si>
    <t>0970</t>
  </si>
  <si>
    <t>f</t>
  </si>
  <si>
    <t>wpłaty za przyłącze energetyczne</t>
  </si>
  <si>
    <t>g</t>
  </si>
  <si>
    <t>zwrot utraconych dochodów z tytułu</t>
  </si>
  <si>
    <t>h</t>
  </si>
  <si>
    <t>zwrot niewykorzystanych dotacji</t>
  </si>
  <si>
    <t>* Szkoły podstawowe</t>
  </si>
  <si>
    <t>różne rozliczenia</t>
  </si>
  <si>
    <t>czesne</t>
  </si>
  <si>
    <t>wyżywienie</t>
  </si>
  <si>
    <t>wynajem  hali sportowej</t>
  </si>
  <si>
    <t>odpłatność za pobyt w DPS-ie</t>
  </si>
  <si>
    <t>odpłatność za usługi opiekuńcze</t>
  </si>
  <si>
    <t>zwrot Funduszu Alimentacyjnego</t>
  </si>
  <si>
    <t>pobranego przez komornika</t>
  </si>
  <si>
    <t>koszty upomnienia</t>
  </si>
  <si>
    <t>świadczeń rodzinnych</t>
  </si>
  <si>
    <t>OGÓŁEM DOCHODY, w tym:</t>
  </si>
  <si>
    <t>Prowadzenie i aktualizacja stałego</t>
  </si>
  <si>
    <t>Dotacja celowa na realizację projektu</t>
  </si>
  <si>
    <t>Wykonanie</t>
  </si>
  <si>
    <t xml:space="preserve">Część wyrównawcza - kwota uzupełniająca </t>
  </si>
  <si>
    <t>i rentowe z ubezpieczenia społecznego</t>
  </si>
  <si>
    <t>opłacane za osoby pobierające niektóre</t>
  </si>
  <si>
    <t xml:space="preserve">świadczenia z pomocy społecznej oraz </t>
  </si>
  <si>
    <t>niektóre świadczenia rodzinne oraz za</t>
  </si>
  <si>
    <t>osoby uczestniczące w zajęciach</t>
  </si>
  <si>
    <t>w centrum integracji społecznej</t>
  </si>
  <si>
    <t>Dofinansowanie projektu "Program ochrony</t>
  </si>
  <si>
    <t>wód Zbiornika Sulejowskiego budowa</t>
  </si>
  <si>
    <t xml:space="preserve">kanalizacji południowo-wschodniej części </t>
  </si>
  <si>
    <t>Gminy Wolbórz w ramch Regionalnego</t>
  </si>
  <si>
    <t>dochodowego od osób fizycznych (37,12%)</t>
  </si>
  <si>
    <t>dochodowego od osób prawnych (6,71%)</t>
  </si>
  <si>
    <t xml:space="preserve">Opłaty za składowanie odpadów i opłaty </t>
  </si>
  <si>
    <t xml:space="preserve">wnoszone za pozostałe rodzaje  </t>
  </si>
  <si>
    <t>gospodarczego korzystania ze środowiska</t>
  </si>
  <si>
    <t xml:space="preserve">Pozostałe dochody uzyskane przez </t>
  </si>
  <si>
    <t>jednostki organizacyjne gminy</t>
  </si>
  <si>
    <t>- rachunek Urzędu Miejskiego</t>
  </si>
  <si>
    <t xml:space="preserve"> * realizowane przez Urząd Miejski</t>
  </si>
  <si>
    <t xml:space="preserve">  SP Wolbórz</t>
  </si>
  <si>
    <t>budżetu Gminy Wolbórz</t>
  </si>
  <si>
    <t>do sprawozdania z wykonania</t>
  </si>
  <si>
    <t>Odchylenia</t>
  </si>
  <si>
    <t>(7-6)</t>
  </si>
  <si>
    <t xml:space="preserve">Wsparcie osób pobierających </t>
  </si>
  <si>
    <t>świadczenia pielęgnacyjne</t>
  </si>
  <si>
    <t>Dotacja na realizację projektu "Moja</t>
  </si>
  <si>
    <t>- na zakup wyposażenia Domu Ludowego</t>
  </si>
  <si>
    <t>na dzień 31 grudnia 2011 r.</t>
  </si>
  <si>
    <t xml:space="preserve">   na realizację zadań bieżących</t>
  </si>
  <si>
    <t xml:space="preserve">   z zakresu administracji  </t>
  </si>
  <si>
    <t xml:space="preserve">   rządowej oraz innych zadań  </t>
  </si>
  <si>
    <t xml:space="preserve">   zleconych ustawami, w tym:</t>
  </si>
  <si>
    <t>akcyzowego zawartego w cenie oleju</t>
  </si>
  <si>
    <t>napędowego wykorzystywanego do</t>
  </si>
  <si>
    <t>produkcji rolnej</t>
  </si>
  <si>
    <t>Przeprowadzenie wyborów do</t>
  </si>
  <si>
    <t>Sejmu i Senatu RP</t>
  </si>
  <si>
    <t xml:space="preserve">   na realizację zadań własnych</t>
  </si>
  <si>
    <t xml:space="preserve">   bieżących, w tym: </t>
  </si>
  <si>
    <t>Realizacja programu "Pomoc państwa</t>
  </si>
  <si>
    <t>w zakresie dożywiania"</t>
  </si>
  <si>
    <t>Zakup podręczników dla uczniów</t>
  </si>
  <si>
    <t xml:space="preserve">Sfinansowanie prac komisji </t>
  </si>
  <si>
    <t>awansu zawodowego nauczycieli)</t>
  </si>
  <si>
    <t xml:space="preserve">egzaminacyjnych (wyższy stopień </t>
  </si>
  <si>
    <t xml:space="preserve">  bieżące realizowane na podstawie</t>
  </si>
  <si>
    <t xml:space="preserve"> porozumień, w tym:</t>
  </si>
  <si>
    <t>* otrzymane z samorządu województwa</t>
  </si>
  <si>
    <t xml:space="preserve">  na zadania inwestycyjne</t>
  </si>
  <si>
    <t xml:space="preserve">  w tym:</t>
  </si>
  <si>
    <t xml:space="preserve">   na realizację zadań inwestycyjnych, </t>
  </si>
  <si>
    <t xml:space="preserve">   projektów ze środków UE</t>
  </si>
  <si>
    <t xml:space="preserve"> * realizowane przez Urzędy Skarbowe</t>
  </si>
  <si>
    <t>Podatek od czynności cywilnoprawnych</t>
  </si>
  <si>
    <t>Udział gminy w podatkach stanowiących</t>
  </si>
  <si>
    <t>dochód budżetu państwa, w tym:</t>
  </si>
  <si>
    <t>Odpłatność za dostawę energii cieplnej</t>
  </si>
  <si>
    <t xml:space="preserve">wody, energii elektrycznej, odbiór </t>
  </si>
  <si>
    <t>nieczystości stałych i płynnych</t>
  </si>
  <si>
    <t>Odsetki bankowe od środków pieniężnych</t>
  </si>
  <si>
    <t>w tym:</t>
  </si>
  <si>
    <t>gromadzonych na rachunkach bankowych,</t>
  </si>
  <si>
    <t>- rachunek podstawowy Gminy Wolbórz</t>
  </si>
  <si>
    <t>- rachunek podstawowy MOPS Wolbórz</t>
  </si>
  <si>
    <t xml:space="preserve">  w Świątnikach</t>
  </si>
  <si>
    <t>- pozostałe odsetki (umowy cywilnoprawne)</t>
  </si>
  <si>
    <t>zwolnienia z podatku od nieruchomości</t>
  </si>
  <si>
    <t>będących własnością Skarbu Państwa</t>
  </si>
  <si>
    <t>gruntów zajętych pod zbiornik wody</t>
  </si>
  <si>
    <t>(Zalew Sulejowski)</t>
  </si>
  <si>
    <t>odpłatność za wyżywienie na stołówkach</t>
  </si>
  <si>
    <t>szkolnych</t>
  </si>
  <si>
    <t>odpłatność za wycieczki, obozy i kolonie</t>
  </si>
  <si>
    <t>* Przedszkole Samorządowe w Wolborzu</t>
  </si>
  <si>
    <t xml:space="preserve"> * Miejski Ośrodek Pomocy Społecznej</t>
  </si>
  <si>
    <t>zwrot nienależnie pobranych świadczeń</t>
  </si>
  <si>
    <t>rodzinnych</t>
  </si>
  <si>
    <t>zwrot odsetek od nienależnie pobranych</t>
  </si>
  <si>
    <t>- dochody bieżące</t>
  </si>
  <si>
    <t>- dochody majątkowe</t>
  </si>
  <si>
    <t>* Urząd Miejski</t>
  </si>
  <si>
    <t xml:space="preserve">* Gimnazjum Publiczne w Wolborzu 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</si>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</sst>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_-* #,##0\ _z_ł_-;\-* #,##0\ _z_ł_-;_-* &quot;-&quot;??\ _z_ł_-;_-@_-"/>
    <numFmt numFmtId="166" formatCode="_-* #,##0.0\ _z_ł_-;\-* #,##0.0\ _z_ł_-;_-* &quot;-&quot;??\ _z_ł_-;_-@_-"/>
    <numFmt numFmtId="167" formatCode="000"/>
    <numFmt numFmtId="168" formatCode="00000"/>
    <numFmt numFmtId="169" formatCode="_-* #,##0.0\ _z_ł_-;\-* #,##0.0\ _z_ł_-;_-* &quot;-&quot;?\ _z_ł_-;_-@_-"/>
    <numFmt numFmtId="170" formatCode="#,##0_ ;\-#,##0\ "/>
    <numFmt numFmtId="171" formatCode="_-* #,##0.000\ _z_ł_-;\-* #,##0.000\ _z_ł_-;_-* &quot;-&quot;??\ _z_ł_-;_-@_-"/>
  </numFmts>
  <fonts count="37">
    <font>
      <sz val="10"/>
      <name val="Arial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b/>
      <u val="singleAccounting"/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u val="singleAccounting"/>
      <sz val="9"/>
      <name val="Arial CE"/>
      <family val="0"/>
    </font>
    <font>
      <b/>
      <i/>
      <u val="singleAccounting"/>
      <sz val="9"/>
      <name val="Arial CE"/>
      <family val="0"/>
    </font>
    <font>
      <u val="singleAccounting"/>
      <sz val="9"/>
      <name val="Arial"/>
      <family val="0"/>
    </font>
    <font>
      <b/>
      <u val="singleAccounting"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7" fillId="0" borderId="0" xfId="51" applyFont="1" applyAlignment="1">
      <alignment/>
      <protection/>
    </xf>
    <xf numFmtId="43" fontId="2" fillId="0" borderId="0" xfId="51" applyNumberFormat="1" applyFont="1" applyBorder="1">
      <alignment/>
      <protection/>
    </xf>
    <xf numFmtId="43" fontId="2" fillId="0" borderId="0" xfId="51" applyNumberFormat="1" applyFont="1">
      <alignment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3" fillId="0" borderId="0" xfId="42" applyNumberFormat="1" applyFont="1" applyBorder="1" applyAlignment="1">
      <alignment/>
    </xf>
    <xf numFmtId="0" fontId="2" fillId="0" borderId="0" xfId="51" applyFont="1" applyAlignment="1">
      <alignment/>
      <protection/>
    </xf>
    <xf numFmtId="0" fontId="1" fillId="0" borderId="0" xfId="51" applyFont="1" applyAlignment="1">
      <alignment/>
      <protection/>
    </xf>
    <xf numFmtId="0" fontId="1" fillId="0" borderId="0" xfId="51" applyFont="1" applyAlignment="1">
      <alignment horizontal="left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5" fillId="0" borderId="1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43" fontId="8" fillId="0" borderId="12" xfId="0" applyNumberFormat="1" applyFont="1" applyBorder="1" applyAlignment="1">
      <alignment vertical="center"/>
    </xf>
    <xf numFmtId="49" fontId="6" fillId="0" borderId="0" xfId="51" applyNumberFormat="1" applyFont="1" applyBorder="1" applyAlignment="1">
      <alignment vertical="center"/>
      <protection/>
    </xf>
    <xf numFmtId="43" fontId="6" fillId="0" borderId="0" xfId="42" applyNumberFormat="1" applyFont="1" applyBorder="1" applyAlignment="1">
      <alignment horizontal="center" vertical="center"/>
    </xf>
    <xf numFmtId="49" fontId="6" fillId="0" borderId="12" xfId="51" applyNumberFormat="1" applyFont="1" applyBorder="1" applyAlignment="1">
      <alignment vertical="center"/>
      <protection/>
    </xf>
    <xf numFmtId="0" fontId="6" fillId="0" borderId="12" xfId="51" applyFont="1" applyBorder="1" applyAlignment="1">
      <alignment horizontal="center" vertical="center"/>
      <protection/>
    </xf>
    <xf numFmtId="164" fontId="6" fillId="0" borderId="12" xfId="51" applyNumberFormat="1" applyFont="1" applyBorder="1" applyAlignment="1">
      <alignment horizontal="center" vertical="center"/>
      <protection/>
    </xf>
    <xf numFmtId="43" fontId="6" fillId="0" borderId="12" xfId="42" applyNumberFormat="1" applyFont="1" applyBorder="1" applyAlignment="1">
      <alignment horizontal="center" vertical="center"/>
    </xf>
    <xf numFmtId="169" fontId="6" fillId="0" borderId="12" xfId="42" applyNumberFormat="1" applyFont="1" applyBorder="1" applyAlignment="1">
      <alignment vertical="center"/>
    </xf>
    <xf numFmtId="164" fontId="6" fillId="0" borderId="0" xfId="51" applyNumberFormat="1" applyFont="1" applyBorder="1" applyAlignment="1">
      <alignment horizontal="center" vertical="center"/>
      <protection/>
    </xf>
    <xf numFmtId="169" fontId="6" fillId="0" borderId="0" xfId="42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43" fontId="5" fillId="0" borderId="10" xfId="51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6" fillId="0" borderId="13" xfId="51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9" fillId="0" borderId="10" xfId="0" applyNumberFormat="1" applyFont="1" applyBorder="1" applyAlignment="1">
      <alignment horizontal="center" vertical="center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center" vertical="center"/>
      <protection/>
    </xf>
    <xf numFmtId="164" fontId="2" fillId="0" borderId="10" xfId="51" applyNumberFormat="1" applyFont="1" applyBorder="1" applyAlignment="1">
      <alignment horizontal="center" vertical="center"/>
      <protection/>
    </xf>
    <xf numFmtId="43" fontId="3" fillId="0" borderId="10" xfId="42" applyNumberFormat="1" applyFont="1" applyBorder="1" applyAlignment="1">
      <alignment horizontal="center" vertical="center"/>
    </xf>
    <xf numFmtId="43" fontId="3" fillId="0" borderId="10" xfId="42" applyNumberFormat="1" applyFont="1" applyBorder="1" applyAlignment="1">
      <alignment vertical="center"/>
    </xf>
    <xf numFmtId="43" fontId="28" fillId="0" borderId="10" xfId="0" applyNumberFormat="1" applyFont="1" applyBorder="1" applyAlignment="1">
      <alignment vertical="center"/>
    </xf>
    <xf numFmtId="43" fontId="2" fillId="0" borderId="10" xfId="42" applyNumberFormat="1" applyFont="1" applyBorder="1" applyAlignment="1">
      <alignment vertical="center"/>
    </xf>
    <xf numFmtId="0" fontId="2" fillId="0" borderId="10" xfId="51" applyFont="1" applyBorder="1" applyAlignment="1">
      <alignment vertical="center"/>
      <protection/>
    </xf>
    <xf numFmtId="43" fontId="2" fillId="0" borderId="10" xfId="51" applyNumberFormat="1" applyFont="1" applyBorder="1" applyAlignment="1">
      <alignment horizontal="center" vertical="center"/>
      <protection/>
    </xf>
    <xf numFmtId="43" fontId="2" fillId="0" borderId="10" xfId="42" applyNumberFormat="1" applyFont="1" applyBorder="1" applyAlignment="1">
      <alignment horizontal="center" vertical="center"/>
    </xf>
    <xf numFmtId="43" fontId="2" fillId="0" borderId="10" xfId="42" applyNumberFormat="1" applyFont="1" applyBorder="1" applyAlignment="1">
      <alignment horizontal="right" vertical="center"/>
    </xf>
    <xf numFmtId="0" fontId="3" fillId="0" borderId="10" xfId="51" applyFont="1" applyBorder="1" applyAlignment="1">
      <alignment vertical="center"/>
      <protection/>
    </xf>
    <xf numFmtId="43" fontId="29" fillId="0" borderId="10" xfId="42" applyNumberFormat="1" applyFont="1" applyBorder="1" applyAlignment="1">
      <alignment horizontal="center" vertical="center"/>
    </xf>
    <xf numFmtId="43" fontId="29" fillId="0" borderId="10" xfId="42" applyNumberFormat="1" applyFont="1" applyBorder="1" applyAlignment="1">
      <alignment vertical="center"/>
    </xf>
    <xf numFmtId="0" fontId="30" fillId="0" borderId="10" xfId="51" applyFont="1" applyBorder="1" applyAlignment="1">
      <alignment vertical="center"/>
      <protection/>
    </xf>
    <xf numFmtId="0" fontId="28" fillId="0" borderId="10" xfId="0" applyFont="1" applyBorder="1" applyAlignment="1">
      <alignment vertical="center"/>
    </xf>
    <xf numFmtId="43" fontId="2" fillId="0" borderId="10" xfId="51" applyNumberFormat="1" applyFont="1" applyBorder="1" applyAlignment="1">
      <alignment vertical="center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43" fontId="3" fillId="0" borderId="10" xfId="51" applyNumberFormat="1" applyFont="1" applyBorder="1" applyAlignment="1">
      <alignment horizontal="center" vertical="center"/>
      <protection/>
    </xf>
    <xf numFmtId="43" fontId="31" fillId="0" borderId="10" xfId="0" applyNumberFormat="1" applyFont="1" applyBorder="1" applyAlignment="1">
      <alignment horizontal="center" vertical="center"/>
    </xf>
    <xf numFmtId="0" fontId="2" fillId="0" borderId="10" xfId="51" applyFont="1" applyBorder="1" applyAlignment="1">
      <alignment horizontal="left" vertical="center"/>
      <protection/>
    </xf>
    <xf numFmtId="43" fontId="28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3" fontId="30" fillId="0" borderId="10" xfId="42" applyNumberFormat="1" applyFont="1" applyBorder="1" applyAlignment="1">
      <alignment horizontal="center" vertical="center"/>
    </xf>
    <xf numFmtId="43" fontId="30" fillId="0" borderId="10" xfId="42" applyNumberFormat="1" applyFont="1" applyBorder="1" applyAlignment="1">
      <alignment horizontal="right" vertical="center"/>
    </xf>
    <xf numFmtId="43" fontId="33" fillId="0" borderId="10" xfId="42" applyNumberFormat="1" applyFont="1" applyBorder="1" applyAlignment="1">
      <alignment horizontal="center" vertical="center"/>
    </xf>
    <xf numFmtId="49" fontId="2" fillId="0" borderId="10" xfId="51" applyNumberFormat="1" applyFont="1" applyBorder="1" applyAlignment="1">
      <alignment vertical="center"/>
      <protection/>
    </xf>
    <xf numFmtId="49" fontId="3" fillId="0" borderId="10" xfId="51" applyNumberFormat="1" applyFont="1" applyBorder="1" applyAlignment="1">
      <alignment vertical="center"/>
      <protection/>
    </xf>
    <xf numFmtId="0" fontId="30" fillId="0" borderId="10" xfId="51" applyFont="1" applyFill="1" applyBorder="1" applyAlignment="1">
      <alignment vertical="center"/>
      <protection/>
    </xf>
    <xf numFmtId="166" fontId="2" fillId="0" borderId="10" xfId="51" applyNumberFormat="1" applyFont="1" applyBorder="1" applyAlignment="1">
      <alignment horizontal="center" vertical="center"/>
      <protection/>
    </xf>
    <xf numFmtId="166" fontId="3" fillId="0" borderId="10" xfId="42" applyNumberFormat="1" applyFont="1" applyBorder="1" applyAlignment="1">
      <alignment vertical="center"/>
    </xf>
    <xf numFmtId="166" fontId="3" fillId="0" borderId="10" xfId="51" applyNumberFormat="1" applyFont="1" applyBorder="1" applyAlignment="1">
      <alignment horizontal="center" vertical="center"/>
      <protection/>
    </xf>
    <xf numFmtId="166" fontId="2" fillId="0" borderId="10" xfId="42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2" fillId="0" borderId="13" xfId="51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9" fontId="2" fillId="0" borderId="10" xfId="42" applyNumberFormat="1" applyFont="1" applyBorder="1" applyAlignment="1">
      <alignment vertical="center"/>
    </xf>
    <xf numFmtId="43" fontId="34" fillId="0" borderId="10" xfId="42" applyNumberFormat="1" applyFont="1" applyBorder="1" applyAlignment="1">
      <alignment horizontal="center" vertical="center"/>
    </xf>
    <xf numFmtId="167" fontId="2" fillId="0" borderId="10" xfId="51" applyNumberFormat="1" applyFont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horizontal="left" vertical="center"/>
      <protection/>
    </xf>
    <xf numFmtId="0" fontId="2" fillId="0" borderId="11" xfId="51" applyFont="1" applyBorder="1" applyAlignment="1">
      <alignment horizontal="center" vertical="center"/>
      <protection/>
    </xf>
    <xf numFmtId="43" fontId="2" fillId="0" borderId="11" xfId="42" applyNumberFormat="1" applyFont="1" applyBorder="1" applyAlignment="1">
      <alignment vertical="center"/>
    </xf>
    <xf numFmtId="0" fontId="3" fillId="0" borderId="12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0" fontId="2" fillId="0" borderId="12" xfId="51" applyFont="1" applyBorder="1" applyAlignment="1">
      <alignment horizontal="center" vertical="center"/>
      <protection/>
    </xf>
    <xf numFmtId="164" fontId="2" fillId="0" borderId="12" xfId="51" applyNumberFormat="1" applyFont="1" applyBorder="1" applyAlignment="1">
      <alignment horizontal="center" vertical="center"/>
      <protection/>
    </xf>
    <xf numFmtId="43" fontId="2" fillId="0" borderId="12" xfId="42" applyNumberFormat="1" applyFont="1" applyBorder="1" applyAlignment="1">
      <alignment horizontal="center" vertical="center"/>
    </xf>
    <xf numFmtId="43" fontId="2" fillId="0" borderId="12" xfId="42" applyNumberFormat="1" applyFont="1" applyBorder="1" applyAlignment="1">
      <alignment vertical="center"/>
    </xf>
    <xf numFmtId="169" fontId="2" fillId="0" borderId="12" xfId="42" applyNumberFormat="1" applyFont="1" applyBorder="1" applyAlignment="1">
      <alignment vertical="center"/>
    </xf>
    <xf numFmtId="43" fontId="28" fillId="0" borderId="12" xfId="0" applyNumberFormat="1" applyFont="1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center" vertical="center"/>
      <protection/>
    </xf>
    <xf numFmtId="164" fontId="2" fillId="0" borderId="0" xfId="51" applyNumberFormat="1" applyFont="1" applyBorder="1" applyAlignment="1">
      <alignment horizontal="center" vertical="center"/>
      <protection/>
    </xf>
    <xf numFmtId="43" fontId="2" fillId="0" borderId="0" xfId="42" applyNumberFormat="1" applyFont="1" applyBorder="1" applyAlignment="1">
      <alignment horizontal="center" vertical="center"/>
    </xf>
    <xf numFmtId="43" fontId="2" fillId="0" borderId="0" xfId="42" applyNumberFormat="1" applyFont="1" applyBorder="1" applyAlignment="1">
      <alignment vertical="center"/>
    </xf>
    <xf numFmtId="169" fontId="2" fillId="0" borderId="0" xfId="42" applyNumberFormat="1" applyFont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" fillId="0" borderId="10" xfId="51" applyFont="1" applyFill="1" applyBorder="1" applyAlignment="1">
      <alignment horizontal="center" vertical="center"/>
      <protection/>
    </xf>
    <xf numFmtId="164" fontId="2" fillId="0" borderId="10" xfId="51" applyNumberFormat="1" applyFont="1" applyFill="1" applyBorder="1" applyAlignment="1">
      <alignment horizontal="center" vertical="center"/>
      <protection/>
    </xf>
    <xf numFmtId="43" fontId="2" fillId="0" borderId="10" xfId="42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vertical="center"/>
      <protection/>
    </xf>
    <xf numFmtId="43" fontId="33" fillId="0" borderId="10" xfId="42" applyNumberFormat="1" applyFont="1" applyBorder="1" applyAlignment="1">
      <alignment vertical="center"/>
    </xf>
    <xf numFmtId="164" fontId="2" fillId="0" borderId="10" xfId="51" applyNumberFormat="1" applyFont="1" applyBorder="1" applyAlignment="1">
      <alignment vertical="center"/>
      <protection/>
    </xf>
    <xf numFmtId="43" fontId="34" fillId="0" borderId="10" xfId="42" applyNumberFormat="1" applyFont="1" applyBorder="1" applyAlignment="1">
      <alignment vertical="center"/>
    </xf>
    <xf numFmtId="43" fontId="33" fillId="0" borderId="10" xfId="51" applyNumberFormat="1" applyFont="1" applyBorder="1" applyAlignment="1">
      <alignment horizontal="center" vertical="center"/>
      <protection/>
    </xf>
    <xf numFmtId="49" fontId="2" fillId="0" borderId="11" xfId="51" applyNumberFormat="1" applyFont="1" applyBorder="1" applyAlignment="1">
      <alignment horizontal="left" vertical="center"/>
      <protection/>
    </xf>
    <xf numFmtId="49" fontId="2" fillId="0" borderId="11" xfId="51" applyNumberFormat="1" applyFont="1" applyBorder="1" applyAlignment="1">
      <alignment horizontal="center" vertical="center"/>
      <protection/>
    </xf>
    <xf numFmtId="43" fontId="2" fillId="0" borderId="11" xfId="51" applyNumberFormat="1" applyFont="1" applyBorder="1" applyAlignment="1">
      <alignment horizontal="center" vertical="center"/>
      <protection/>
    </xf>
    <xf numFmtId="43" fontId="28" fillId="0" borderId="11" xfId="0" applyNumberFormat="1" applyFont="1" applyBorder="1" applyAlignment="1">
      <alignment vertical="center"/>
    </xf>
    <xf numFmtId="1" fontId="3" fillId="0" borderId="13" xfId="51" applyNumberFormat="1" applyFont="1" applyBorder="1" applyAlignment="1">
      <alignment horizontal="center" vertical="center"/>
      <protection/>
    </xf>
    <xf numFmtId="1" fontId="31" fillId="0" borderId="13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8" fontId="2" fillId="0" borderId="10" xfId="51" applyNumberFormat="1" applyFont="1" applyBorder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vertical="center"/>
      <protection/>
    </xf>
    <xf numFmtId="43" fontId="33" fillId="0" borderId="10" xfId="51" applyNumberFormat="1" applyFont="1" applyBorder="1" applyAlignment="1">
      <alignment vertical="center"/>
      <protection/>
    </xf>
    <xf numFmtId="49" fontId="30" fillId="0" borderId="10" xfId="51" applyNumberFormat="1" applyFont="1" applyBorder="1" applyAlignment="1">
      <alignment vertical="center"/>
      <protection/>
    </xf>
    <xf numFmtId="43" fontId="30" fillId="0" borderId="10" xfId="42" applyNumberFormat="1" applyFont="1" applyBorder="1" applyAlignment="1">
      <alignment vertical="center"/>
    </xf>
    <xf numFmtId="43" fontId="30" fillId="0" borderId="10" xfId="51" applyNumberFormat="1" applyFont="1" applyBorder="1" applyAlignment="1">
      <alignment vertical="center"/>
      <protection/>
    </xf>
    <xf numFmtId="49" fontId="2" fillId="0" borderId="12" xfId="51" applyNumberFormat="1" applyFont="1" applyBorder="1" applyAlignment="1">
      <alignment horizontal="center" vertical="center"/>
      <protection/>
    </xf>
    <xf numFmtId="49" fontId="2" fillId="0" borderId="0" xfId="51" applyNumberFormat="1" applyFont="1" applyBorder="1" applyAlignment="1">
      <alignment vertical="center"/>
      <protection/>
    </xf>
    <xf numFmtId="43" fontId="33" fillId="0" borderId="0" xfId="51" applyNumberFormat="1" applyFont="1" applyBorder="1" applyAlignment="1">
      <alignment vertical="center"/>
      <protection/>
    </xf>
    <xf numFmtId="170" fontId="3" fillId="0" borderId="13" xfId="51" applyNumberFormat="1" applyFont="1" applyBorder="1" applyAlignment="1">
      <alignment horizontal="center" vertical="center"/>
      <protection/>
    </xf>
    <xf numFmtId="43" fontId="2" fillId="0" borderId="15" xfId="42" applyNumberFormat="1" applyFont="1" applyBorder="1" applyAlignment="1">
      <alignment vertical="center"/>
    </xf>
    <xf numFmtId="43" fontId="28" fillId="0" borderId="14" xfId="0" applyNumberFormat="1" applyFont="1" applyBorder="1" applyAlignment="1">
      <alignment vertical="center"/>
    </xf>
    <xf numFmtId="43" fontId="28" fillId="0" borderId="0" xfId="0" applyNumberFormat="1" applyFont="1" applyAlignment="1">
      <alignment/>
    </xf>
    <xf numFmtId="166" fontId="2" fillId="0" borderId="11" xfId="42" applyNumberFormat="1" applyFont="1" applyBorder="1" applyAlignment="1">
      <alignment vertical="center"/>
    </xf>
    <xf numFmtId="164" fontId="6" fillId="0" borderId="10" xfId="51" applyNumberFormat="1" applyFont="1" applyBorder="1" applyAlignment="1">
      <alignment horizontal="center" vertical="center"/>
      <protection/>
    </xf>
    <xf numFmtId="2" fontId="10" fillId="0" borderId="10" xfId="42" applyNumberFormat="1" applyFont="1" applyBorder="1" applyAlignment="1">
      <alignment horizontal="center" vertical="center"/>
    </xf>
    <xf numFmtId="2" fontId="6" fillId="0" borderId="10" xfId="42" applyNumberFormat="1" applyFont="1" applyBorder="1" applyAlignment="1">
      <alignment horizontal="center" vertical="center"/>
    </xf>
    <xf numFmtId="166" fontId="6" fillId="0" borderId="10" xfId="42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43" fontId="31" fillId="0" borderId="10" xfId="0" applyNumberFormat="1" applyFont="1" applyBorder="1" applyAlignment="1">
      <alignment vertical="center"/>
    </xf>
    <xf numFmtId="166" fontId="33" fillId="0" borderId="10" xfId="42" applyNumberFormat="1" applyFont="1" applyBorder="1" applyAlignment="1">
      <alignment vertical="center"/>
    </xf>
    <xf numFmtId="43" fontId="35" fillId="0" borderId="10" xfId="0" applyNumberFormat="1" applyFont="1" applyBorder="1" applyAlignment="1">
      <alignment vertical="center"/>
    </xf>
    <xf numFmtId="166" fontId="29" fillId="0" borderId="10" xfId="42" applyNumberFormat="1" applyFont="1" applyBorder="1" applyAlignment="1">
      <alignment vertical="center"/>
    </xf>
    <xf numFmtId="43" fontId="36" fillId="0" borderId="10" xfId="0" applyNumberFormat="1" applyFont="1" applyBorder="1" applyAlignment="1">
      <alignment vertical="center"/>
    </xf>
    <xf numFmtId="43" fontId="31" fillId="0" borderId="10" xfId="0" applyNumberFormat="1" applyFont="1" applyBorder="1" applyAlignment="1">
      <alignment vertical="center"/>
    </xf>
    <xf numFmtId="166" fontId="2" fillId="0" borderId="15" xfId="42" applyNumberFormat="1" applyFont="1" applyBorder="1" applyAlignment="1">
      <alignment vertical="center"/>
    </xf>
    <xf numFmtId="166" fontId="3" fillId="0" borderId="15" xfId="42" applyNumberFormat="1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2" fillId="0" borderId="16" xfId="51" applyNumberFormat="1" applyFont="1" applyBorder="1" applyAlignment="1">
      <alignment vertical="center"/>
      <protection/>
    </xf>
    <xf numFmtId="166" fontId="2" fillId="0" borderId="16" xfId="42" applyNumberFormat="1" applyFont="1" applyBorder="1" applyAlignment="1">
      <alignment vertical="center"/>
    </xf>
    <xf numFmtId="43" fontId="28" fillId="0" borderId="16" xfId="0" applyNumberFormat="1" applyFont="1" applyBorder="1" applyAlignment="1">
      <alignment vertical="center"/>
    </xf>
    <xf numFmtId="43" fontId="2" fillId="0" borderId="17" xfId="42" applyNumberFormat="1" applyFont="1" applyBorder="1" applyAlignment="1">
      <alignment horizontal="center" vertical="center"/>
    </xf>
    <xf numFmtId="166" fontId="2" fillId="0" borderId="17" xfId="42" applyNumberFormat="1" applyFont="1" applyBorder="1" applyAlignment="1">
      <alignment vertical="center"/>
    </xf>
    <xf numFmtId="43" fontId="28" fillId="0" borderId="17" xfId="0" applyNumberFormat="1" applyFont="1" applyBorder="1" applyAlignment="1">
      <alignment vertical="center"/>
    </xf>
    <xf numFmtId="43" fontId="3" fillId="0" borderId="18" xfId="51" applyNumberFormat="1" applyFont="1" applyBorder="1" applyAlignment="1">
      <alignment horizontal="center" vertical="center"/>
      <protection/>
    </xf>
    <xf numFmtId="166" fontId="3" fillId="0" borderId="18" xfId="42" applyNumberFormat="1" applyFont="1" applyBorder="1" applyAlignment="1">
      <alignment vertical="center"/>
    </xf>
    <xf numFmtId="43" fontId="31" fillId="0" borderId="18" xfId="0" applyNumberFormat="1" applyFont="1" applyBorder="1" applyAlignment="1">
      <alignment vertical="center"/>
    </xf>
    <xf numFmtId="166" fontId="33" fillId="0" borderId="10" xfId="51" applyNumberFormat="1" applyFont="1" applyBorder="1" applyAlignment="1">
      <alignment horizontal="center" vertical="center"/>
      <protection/>
    </xf>
    <xf numFmtId="43" fontId="35" fillId="0" borderId="10" xfId="0" applyNumberFormat="1" applyFont="1" applyBorder="1" applyAlignment="1">
      <alignment horizontal="center" vertical="center"/>
    </xf>
    <xf numFmtId="0" fontId="3" fillId="0" borderId="19" xfId="51" applyFont="1" applyBorder="1" applyAlignment="1">
      <alignment horizontal="center" vertical="center"/>
      <protection/>
    </xf>
    <xf numFmtId="0" fontId="2" fillId="0" borderId="20" xfId="51" applyFont="1" applyBorder="1" applyAlignment="1">
      <alignment horizontal="center" vertical="center"/>
      <protection/>
    </xf>
    <xf numFmtId="49" fontId="2" fillId="0" borderId="20" xfId="51" applyNumberFormat="1" applyFont="1" applyBorder="1" applyAlignment="1">
      <alignment horizontal="center" vertical="center"/>
      <protection/>
    </xf>
    <xf numFmtId="43" fontId="2" fillId="0" borderId="20" xfId="51" applyNumberFormat="1" applyFont="1" applyBorder="1" applyAlignment="1">
      <alignment horizontal="center" vertical="center"/>
      <protection/>
    </xf>
    <xf numFmtId="43" fontId="28" fillId="0" borderId="21" xfId="0" applyNumberFormat="1" applyFont="1" applyBorder="1" applyAlignment="1">
      <alignment vertical="center"/>
    </xf>
    <xf numFmtId="0" fontId="3" fillId="0" borderId="13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49" fontId="31" fillId="0" borderId="17" xfId="0" applyNumberFormat="1" applyFont="1" applyBorder="1" applyAlignment="1">
      <alignment horizontal="left" vertical="center" indent="9"/>
    </xf>
    <xf numFmtId="49" fontId="3" fillId="0" borderId="16" xfId="51" applyNumberFormat="1" applyFont="1" applyBorder="1" applyAlignment="1">
      <alignment horizontal="left" vertical="center" indent="9"/>
      <protection/>
    </xf>
    <xf numFmtId="0" fontId="7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2"/>
  <sheetViews>
    <sheetView tabSelected="1" view="pageBreakPreview" zoomScaleSheetLayoutView="100" workbookViewId="0" topLeftCell="A286">
      <selection activeCell="E306" sqref="E306"/>
    </sheetView>
  </sheetViews>
  <sheetFormatPr defaultColWidth="9.140625" defaultRowHeight="12.75"/>
  <cols>
    <col min="1" max="1" width="4.00390625" style="0" customWidth="1"/>
    <col min="2" max="2" width="34.7109375" style="0" customWidth="1"/>
    <col min="3" max="3" width="3.8515625" style="0" customWidth="1"/>
    <col min="4" max="4" width="6.00390625" style="0" customWidth="1"/>
    <col min="5" max="5" width="4.8515625" style="0" customWidth="1"/>
    <col min="6" max="6" width="15.00390625" style="0" customWidth="1"/>
    <col min="7" max="7" width="15.140625" style="0" customWidth="1"/>
    <col min="8" max="8" width="8.7109375" style="0" customWidth="1"/>
    <col min="9" max="9" width="14.140625" style="0" customWidth="1"/>
  </cols>
  <sheetData>
    <row r="1" spans="1:9" ht="12.75">
      <c r="A1" s="1"/>
      <c r="B1" s="1"/>
      <c r="C1" s="1"/>
      <c r="D1" s="1"/>
      <c r="E1" s="1"/>
      <c r="F1" s="1"/>
      <c r="G1" s="11"/>
      <c r="H1" s="11"/>
      <c r="I1" s="11"/>
    </row>
    <row r="2" spans="1:9" ht="12.75">
      <c r="A2" s="1"/>
      <c r="B2" s="1"/>
      <c r="C2" s="1"/>
      <c r="D2" s="1"/>
      <c r="E2" s="1"/>
      <c r="F2" s="1"/>
      <c r="G2" s="12" t="s">
        <v>251</v>
      </c>
      <c r="H2" s="11"/>
      <c r="I2" s="11"/>
    </row>
    <row r="3" spans="1:9" ht="12" customHeight="1">
      <c r="A3" s="1"/>
      <c r="B3" s="2"/>
      <c r="C3" s="1"/>
      <c r="D3" s="1"/>
      <c r="E3" s="1"/>
      <c r="F3" s="1"/>
      <c r="G3" s="12" t="s">
        <v>189</v>
      </c>
      <c r="H3" s="11"/>
      <c r="I3" s="11"/>
    </row>
    <row r="4" spans="1:9" ht="12.75">
      <c r="A4" s="1"/>
      <c r="B4" s="1"/>
      <c r="C4" s="1"/>
      <c r="D4" s="1"/>
      <c r="E4" s="1"/>
      <c r="F4" s="1"/>
      <c r="G4" s="12" t="s">
        <v>188</v>
      </c>
      <c r="H4" s="11"/>
      <c r="I4" s="11"/>
    </row>
    <row r="5" spans="1:9" ht="12.75">
      <c r="A5" s="1"/>
      <c r="B5" s="1"/>
      <c r="C5" s="1"/>
      <c r="D5" s="1"/>
      <c r="E5" s="1"/>
      <c r="F5" s="1"/>
      <c r="G5" s="13" t="s">
        <v>196</v>
      </c>
      <c r="H5" s="3"/>
      <c r="I5" s="3"/>
    </row>
    <row r="6" spans="1:9" ht="15.75">
      <c r="A6" s="173" t="s">
        <v>43</v>
      </c>
      <c r="B6" s="173"/>
      <c r="C6" s="4"/>
      <c r="D6" s="4"/>
      <c r="E6" s="4"/>
      <c r="F6" s="4"/>
      <c r="G6" s="3"/>
      <c r="H6" s="3"/>
      <c r="I6" s="3"/>
    </row>
    <row r="7" spans="1:9" ht="12.75">
      <c r="A7" s="35"/>
      <c r="B7" s="35"/>
      <c r="C7" s="35"/>
      <c r="D7" s="35"/>
      <c r="E7" s="35"/>
      <c r="F7" s="35"/>
      <c r="G7" s="36"/>
      <c r="H7" s="36"/>
      <c r="I7" s="7"/>
    </row>
    <row r="8" spans="1:9" ht="12" customHeight="1">
      <c r="A8" s="169" t="s">
        <v>33</v>
      </c>
      <c r="B8" s="169" t="s">
        <v>11</v>
      </c>
      <c r="C8" s="169" t="s">
        <v>34</v>
      </c>
      <c r="D8" s="169"/>
      <c r="E8" s="169"/>
      <c r="F8" s="38" t="s">
        <v>47</v>
      </c>
      <c r="G8" s="169" t="s">
        <v>166</v>
      </c>
      <c r="H8" s="169"/>
      <c r="I8" s="39" t="s">
        <v>190</v>
      </c>
    </row>
    <row r="9" spans="1:9" ht="12" customHeight="1">
      <c r="A9" s="169"/>
      <c r="B9" s="169"/>
      <c r="C9" s="40" t="s">
        <v>0</v>
      </c>
      <c r="D9" s="40" t="s">
        <v>1</v>
      </c>
      <c r="E9" s="40" t="s">
        <v>2</v>
      </c>
      <c r="F9" s="19" t="s">
        <v>48</v>
      </c>
      <c r="G9" s="40" t="s">
        <v>4</v>
      </c>
      <c r="H9" s="40" t="s">
        <v>10</v>
      </c>
      <c r="I9" s="42" t="s">
        <v>191</v>
      </c>
    </row>
    <row r="10" spans="1:9" ht="12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41">
        <v>9</v>
      </c>
    </row>
    <row r="11" spans="1:9" ht="9" customHeight="1">
      <c r="A11" s="14"/>
      <c r="B11" s="14"/>
      <c r="C11" s="14"/>
      <c r="D11" s="14"/>
      <c r="E11" s="14"/>
      <c r="F11" s="14"/>
      <c r="G11" s="14"/>
      <c r="H11" s="14"/>
      <c r="I11" s="16"/>
    </row>
    <row r="12" spans="1:9" ht="15" customHeight="1">
      <c r="A12" s="45" t="s">
        <v>7</v>
      </c>
      <c r="B12" s="46" t="s">
        <v>44</v>
      </c>
      <c r="C12" s="47"/>
      <c r="D12" s="47"/>
      <c r="E12" s="48"/>
      <c r="F12" s="49"/>
      <c r="G12" s="49"/>
      <c r="H12" s="50"/>
      <c r="I12" s="51"/>
    </row>
    <row r="13" spans="1:9" ht="15" customHeight="1">
      <c r="A13" s="45"/>
      <c r="B13" s="46" t="s">
        <v>45</v>
      </c>
      <c r="C13" s="47"/>
      <c r="D13" s="47"/>
      <c r="E13" s="48"/>
      <c r="F13" s="49">
        <f>SUM(F15:F17)</f>
        <v>5876458</v>
      </c>
      <c r="G13" s="49">
        <f>SUM(G15:G17)</f>
        <v>5876458</v>
      </c>
      <c r="H13" s="77">
        <f>(G13/F13)*100</f>
        <v>100</v>
      </c>
      <c r="I13" s="51">
        <f>G13-F13</f>
        <v>0</v>
      </c>
    </row>
    <row r="14" spans="1:9" ht="9" customHeight="1">
      <c r="A14" s="53"/>
      <c r="B14" s="53"/>
      <c r="C14" s="47"/>
      <c r="D14" s="47"/>
      <c r="E14" s="48"/>
      <c r="F14" s="54"/>
      <c r="G14" s="52"/>
      <c r="H14" s="77"/>
      <c r="I14" s="51"/>
    </row>
    <row r="15" spans="1:9" ht="15" customHeight="1">
      <c r="A15" s="45">
        <v>1</v>
      </c>
      <c r="B15" s="53" t="s">
        <v>12</v>
      </c>
      <c r="C15" s="47">
        <v>758</v>
      </c>
      <c r="D15" s="47">
        <v>75801</v>
      </c>
      <c r="E15" s="48">
        <v>2920</v>
      </c>
      <c r="F15" s="55">
        <v>4976814</v>
      </c>
      <c r="G15" s="52">
        <v>4976814</v>
      </c>
      <c r="H15" s="79">
        <f>(G15/F15)*100</f>
        <v>100</v>
      </c>
      <c r="I15" s="51">
        <f>G15-F15</f>
        <v>0</v>
      </c>
    </row>
    <row r="16" spans="1:9" ht="9" customHeight="1">
      <c r="A16" s="45"/>
      <c r="B16" s="53"/>
      <c r="C16" s="53"/>
      <c r="D16" s="53"/>
      <c r="E16" s="53"/>
      <c r="F16" s="55"/>
      <c r="G16" s="52"/>
      <c r="H16" s="79"/>
      <c r="I16" s="51"/>
    </row>
    <row r="17" spans="1:9" ht="15" customHeight="1">
      <c r="A17" s="45">
        <v>2</v>
      </c>
      <c r="B17" s="53" t="s">
        <v>167</v>
      </c>
      <c r="C17" s="47">
        <v>758</v>
      </c>
      <c r="D17" s="47">
        <v>75807</v>
      </c>
      <c r="E17" s="48">
        <v>2920</v>
      </c>
      <c r="F17" s="55">
        <v>899644</v>
      </c>
      <c r="G17" s="56">
        <v>899644</v>
      </c>
      <c r="H17" s="79">
        <f>(G17/F17)*100</f>
        <v>100</v>
      </c>
      <c r="I17" s="51">
        <f>G17-F17</f>
        <v>0</v>
      </c>
    </row>
    <row r="18" spans="1:9" ht="9" customHeight="1">
      <c r="A18" s="45"/>
      <c r="B18" s="53"/>
      <c r="C18" s="47"/>
      <c r="D18" s="47"/>
      <c r="E18" s="48"/>
      <c r="F18" s="55"/>
      <c r="G18" s="52"/>
      <c r="H18" s="77"/>
      <c r="I18" s="51"/>
    </row>
    <row r="19" spans="1:9" ht="15" customHeight="1">
      <c r="A19" s="45" t="s">
        <v>8</v>
      </c>
      <c r="B19" s="57" t="s">
        <v>49</v>
      </c>
      <c r="C19" s="47"/>
      <c r="D19" s="47"/>
      <c r="E19" s="48"/>
      <c r="F19" s="49">
        <f>F25+F70+F96+F102+F110+F120</f>
        <v>15776534.45</v>
      </c>
      <c r="G19" s="49">
        <f>G25+G70+G96+G102+G110+G120</f>
        <v>15744132.209999999</v>
      </c>
      <c r="H19" s="77">
        <f>(G19/F19)*100</f>
        <v>99.79461750549406</v>
      </c>
      <c r="I19" s="143">
        <f>G19-F19</f>
        <v>-32402.240000000224</v>
      </c>
    </row>
    <row r="20" spans="1:9" ht="9" customHeight="1">
      <c r="A20" s="45"/>
      <c r="B20" s="57"/>
      <c r="C20" s="47"/>
      <c r="D20" s="47"/>
      <c r="E20" s="48"/>
      <c r="F20" s="58"/>
      <c r="G20" s="59"/>
      <c r="H20" s="77"/>
      <c r="I20" s="51"/>
    </row>
    <row r="21" spans="1:9" ht="15" customHeight="1">
      <c r="A21" s="45"/>
      <c r="B21" s="60" t="s">
        <v>46</v>
      </c>
      <c r="C21" s="47"/>
      <c r="D21" s="47"/>
      <c r="E21" s="48"/>
      <c r="F21" s="58"/>
      <c r="G21" s="50"/>
      <c r="H21" s="77"/>
      <c r="I21" s="51"/>
    </row>
    <row r="22" spans="1:9" ht="15" customHeight="1">
      <c r="A22" s="45"/>
      <c r="B22" s="60" t="s">
        <v>197</v>
      </c>
      <c r="C22" s="47"/>
      <c r="D22" s="47"/>
      <c r="E22" s="48"/>
      <c r="F22" s="49"/>
      <c r="G22" s="50"/>
      <c r="H22" s="77"/>
      <c r="I22" s="51"/>
    </row>
    <row r="23" spans="1:9" ht="15" customHeight="1">
      <c r="A23" s="45"/>
      <c r="B23" s="60" t="s">
        <v>198</v>
      </c>
      <c r="C23" s="47"/>
      <c r="D23" s="47"/>
      <c r="E23" s="48"/>
      <c r="F23" s="49"/>
      <c r="G23" s="50"/>
      <c r="H23" s="77"/>
      <c r="I23" s="51"/>
    </row>
    <row r="24" spans="1:9" ht="15" customHeight="1">
      <c r="A24" s="45"/>
      <c r="B24" s="60" t="s">
        <v>199</v>
      </c>
      <c r="C24" s="47"/>
      <c r="D24" s="47"/>
      <c r="E24" s="48"/>
      <c r="F24" s="61"/>
      <c r="G24" s="61"/>
      <c r="H24" s="77"/>
      <c r="I24" s="51"/>
    </row>
    <row r="25" spans="1:9" ht="15" customHeight="1">
      <c r="A25" s="45"/>
      <c r="B25" s="60" t="s">
        <v>200</v>
      </c>
      <c r="C25" s="47"/>
      <c r="D25" s="47"/>
      <c r="E25" s="48"/>
      <c r="F25" s="49">
        <f>SUM(F30:F60)</f>
        <v>2716163.25</v>
      </c>
      <c r="G25" s="49">
        <f>SUM(G30:G60)</f>
        <v>2694085.71</v>
      </c>
      <c r="H25" s="77">
        <f>(G25/F25)*100</f>
        <v>99.18717919477041</v>
      </c>
      <c r="I25" s="143">
        <f>G25-F25</f>
        <v>-22077.540000000037</v>
      </c>
    </row>
    <row r="26" spans="1:9" ht="9" customHeight="1">
      <c r="A26" s="45"/>
      <c r="B26" s="57"/>
      <c r="C26" s="47"/>
      <c r="D26" s="47"/>
      <c r="E26" s="48"/>
      <c r="F26" s="55"/>
      <c r="G26" s="62"/>
      <c r="H26" s="77"/>
      <c r="I26" s="51"/>
    </row>
    <row r="27" spans="1:9" ht="15" customHeight="1">
      <c r="A27" s="45">
        <v>1</v>
      </c>
      <c r="B27" s="53" t="s">
        <v>50</v>
      </c>
      <c r="C27" s="47"/>
      <c r="D27" s="47"/>
      <c r="E27" s="48"/>
      <c r="F27" s="55"/>
      <c r="G27" s="52"/>
      <c r="H27" s="50"/>
      <c r="I27" s="51"/>
    </row>
    <row r="28" spans="1:9" ht="15" customHeight="1">
      <c r="A28" s="45"/>
      <c r="B28" s="53" t="s">
        <v>201</v>
      </c>
      <c r="C28" s="47"/>
      <c r="D28" s="47"/>
      <c r="E28" s="48"/>
      <c r="F28" s="55"/>
      <c r="G28" s="52"/>
      <c r="H28" s="52"/>
      <c r="I28" s="51"/>
    </row>
    <row r="29" spans="1:9" ht="15" customHeight="1">
      <c r="A29" s="45"/>
      <c r="B29" s="53" t="s">
        <v>202</v>
      </c>
      <c r="C29" s="47"/>
      <c r="D29" s="47"/>
      <c r="E29" s="48"/>
      <c r="F29" s="55"/>
      <c r="G29" s="52"/>
      <c r="H29" s="79"/>
      <c r="I29" s="51"/>
    </row>
    <row r="30" spans="1:9" ht="15" customHeight="1">
      <c r="A30" s="45"/>
      <c r="B30" s="53" t="s">
        <v>203</v>
      </c>
      <c r="C30" s="63" t="s">
        <v>51</v>
      </c>
      <c r="D30" s="63" t="s">
        <v>52</v>
      </c>
      <c r="E30" s="48">
        <v>2010</v>
      </c>
      <c r="F30" s="55">
        <v>352801.01</v>
      </c>
      <c r="G30" s="55">
        <v>352801.01</v>
      </c>
      <c r="H30" s="79">
        <f>(G30/F30)*100</f>
        <v>100</v>
      </c>
      <c r="I30" s="51">
        <f>G30-F30</f>
        <v>0</v>
      </c>
    </row>
    <row r="31" spans="1:9" ht="9" customHeight="1">
      <c r="A31" s="45"/>
      <c r="B31" s="53"/>
      <c r="C31" s="47"/>
      <c r="D31" s="47"/>
      <c r="E31" s="48"/>
      <c r="F31" s="55"/>
      <c r="G31" s="52"/>
      <c r="H31" s="79"/>
      <c r="I31" s="51"/>
    </row>
    <row r="32" spans="1:9" ht="15" customHeight="1">
      <c r="A32" s="45">
        <v>2</v>
      </c>
      <c r="B32" s="53" t="s">
        <v>32</v>
      </c>
      <c r="C32" s="47">
        <v>750</v>
      </c>
      <c r="D32" s="47">
        <v>75011</v>
      </c>
      <c r="E32" s="48">
        <v>2010</v>
      </c>
      <c r="F32" s="55">
        <v>106018</v>
      </c>
      <c r="G32" s="52">
        <v>106018</v>
      </c>
      <c r="H32" s="79">
        <f>(G32/F32)*100</f>
        <v>100</v>
      </c>
      <c r="I32" s="51">
        <f>G32-F32</f>
        <v>0</v>
      </c>
    </row>
    <row r="33" spans="1:9" ht="9" customHeight="1">
      <c r="A33" s="53"/>
      <c r="B33" s="53"/>
      <c r="C33" s="47"/>
      <c r="D33" s="47"/>
      <c r="E33" s="48"/>
      <c r="F33" s="55"/>
      <c r="G33" s="56"/>
      <c r="H33" s="79"/>
      <c r="I33" s="51"/>
    </row>
    <row r="34" spans="1:9" ht="15" customHeight="1">
      <c r="A34" s="45">
        <v>3</v>
      </c>
      <c r="B34" s="53" t="s">
        <v>53</v>
      </c>
      <c r="C34" s="47"/>
      <c r="D34" s="47"/>
      <c r="E34" s="48"/>
      <c r="F34" s="55"/>
      <c r="G34" s="56"/>
      <c r="H34" s="79"/>
      <c r="I34" s="51"/>
    </row>
    <row r="35" spans="1:9" ht="15" customHeight="1">
      <c r="A35" s="45"/>
      <c r="B35" s="53" t="s">
        <v>54</v>
      </c>
      <c r="C35" s="47">
        <v>750</v>
      </c>
      <c r="D35" s="47">
        <v>75056</v>
      </c>
      <c r="E35" s="48">
        <v>2010</v>
      </c>
      <c r="F35" s="55">
        <v>24417.24</v>
      </c>
      <c r="G35" s="55">
        <v>24417.24</v>
      </c>
      <c r="H35" s="79">
        <f>(G35/F35)*100</f>
        <v>100</v>
      </c>
      <c r="I35" s="51">
        <f>G35-F35</f>
        <v>0</v>
      </c>
    </row>
    <row r="36" spans="1:9" ht="7.5" customHeight="1">
      <c r="A36" s="45"/>
      <c r="B36" s="53"/>
      <c r="C36" s="47"/>
      <c r="D36" s="47"/>
      <c r="E36" s="48"/>
      <c r="F36" s="55"/>
      <c r="G36" s="56"/>
      <c r="H36" s="79"/>
      <c r="I36" s="51"/>
    </row>
    <row r="37" spans="1:9" ht="15" customHeight="1">
      <c r="A37" s="45">
        <v>4</v>
      </c>
      <c r="B37" s="53" t="s">
        <v>164</v>
      </c>
      <c r="C37" s="47"/>
      <c r="D37" s="47"/>
      <c r="E37" s="48"/>
      <c r="F37" s="55"/>
      <c r="G37" s="56"/>
      <c r="H37" s="79"/>
      <c r="I37" s="51"/>
    </row>
    <row r="38" spans="1:9" ht="15" customHeight="1">
      <c r="A38" s="45"/>
      <c r="B38" s="53" t="s">
        <v>55</v>
      </c>
      <c r="C38" s="47">
        <v>751</v>
      </c>
      <c r="D38" s="53">
        <v>75101</v>
      </c>
      <c r="E38" s="53">
        <v>2010</v>
      </c>
      <c r="F38" s="62">
        <v>1283</v>
      </c>
      <c r="G38" s="62">
        <v>1283</v>
      </c>
      <c r="H38" s="79">
        <f>(G38/F38)*100</f>
        <v>100</v>
      </c>
      <c r="I38" s="51">
        <f>G38-F38</f>
        <v>0</v>
      </c>
    </row>
    <row r="39" spans="1:9" ht="7.5" customHeight="1">
      <c r="A39" s="45"/>
      <c r="B39" s="53"/>
      <c r="C39" s="47"/>
      <c r="D39" s="53"/>
      <c r="E39" s="53"/>
      <c r="F39" s="62"/>
      <c r="G39" s="62"/>
      <c r="H39" s="79"/>
      <c r="I39" s="51"/>
    </row>
    <row r="40" spans="1:9" ht="15" customHeight="1">
      <c r="A40" s="45">
        <v>5</v>
      </c>
      <c r="B40" s="53" t="s">
        <v>204</v>
      </c>
      <c r="C40" s="47"/>
      <c r="D40" s="53"/>
      <c r="E40" s="53"/>
      <c r="F40" s="62"/>
      <c r="G40" s="62"/>
      <c r="H40" s="79"/>
      <c r="I40" s="51"/>
    </row>
    <row r="41" spans="1:9" ht="15" customHeight="1">
      <c r="A41" s="45"/>
      <c r="B41" s="53" t="s">
        <v>205</v>
      </c>
      <c r="C41" s="47">
        <v>751</v>
      </c>
      <c r="D41" s="53">
        <v>75108</v>
      </c>
      <c r="E41" s="53">
        <v>2010</v>
      </c>
      <c r="F41" s="62">
        <v>15623</v>
      </c>
      <c r="G41" s="62">
        <v>15623</v>
      </c>
      <c r="H41" s="79">
        <f>(G41/F41)*100</f>
        <v>100</v>
      </c>
      <c r="I41" s="51">
        <f>G41-F41</f>
        <v>0</v>
      </c>
    </row>
    <row r="42" spans="1:9" ht="7.5" customHeight="1">
      <c r="A42" s="45"/>
      <c r="B42" s="53"/>
      <c r="C42" s="47"/>
      <c r="D42" s="47"/>
      <c r="E42" s="48"/>
      <c r="F42" s="55"/>
      <c r="G42" s="56"/>
      <c r="H42" s="79"/>
      <c r="I42" s="51"/>
    </row>
    <row r="43" spans="1:9" ht="15" customHeight="1">
      <c r="A43" s="45">
        <v>6</v>
      </c>
      <c r="B43" s="53" t="s">
        <v>56</v>
      </c>
      <c r="C43" s="47"/>
      <c r="D43" s="47"/>
      <c r="E43" s="48"/>
      <c r="F43" s="55"/>
      <c r="G43" s="56"/>
      <c r="H43" s="79"/>
      <c r="I43" s="51"/>
    </row>
    <row r="44" spans="1:9" ht="15" customHeight="1">
      <c r="A44" s="45"/>
      <c r="B44" s="53" t="s">
        <v>96</v>
      </c>
      <c r="C44" s="47"/>
      <c r="D44" s="47"/>
      <c r="E44" s="48"/>
      <c r="F44" s="55"/>
      <c r="G44" s="56"/>
      <c r="H44" s="79"/>
      <c r="I44" s="51"/>
    </row>
    <row r="45" spans="1:9" ht="15" customHeight="1">
      <c r="A45" s="45"/>
      <c r="B45" s="53" t="s">
        <v>57</v>
      </c>
      <c r="C45" s="47">
        <v>751</v>
      </c>
      <c r="D45" s="47">
        <v>75109</v>
      </c>
      <c r="E45" s="48">
        <v>2010</v>
      </c>
      <c r="F45" s="55">
        <v>250</v>
      </c>
      <c r="G45" s="56">
        <v>184.5</v>
      </c>
      <c r="H45" s="79">
        <f>(G45/F45)*100</f>
        <v>73.8</v>
      </c>
      <c r="I45" s="51">
        <f>G45-F45</f>
        <v>-65.5</v>
      </c>
    </row>
    <row r="46" spans="1:9" ht="7.5" customHeight="1">
      <c r="A46" s="45"/>
      <c r="B46" s="53"/>
      <c r="C46" s="47"/>
      <c r="D46" s="47"/>
      <c r="E46" s="48"/>
      <c r="F46" s="55"/>
      <c r="G46" s="56"/>
      <c r="H46" s="79"/>
      <c r="I46" s="51"/>
    </row>
    <row r="47" spans="1:9" ht="15" customHeight="1">
      <c r="A47" s="45">
        <v>7</v>
      </c>
      <c r="B47" s="53" t="s">
        <v>58</v>
      </c>
      <c r="C47" s="47"/>
      <c r="D47" s="47"/>
      <c r="E47" s="48"/>
      <c r="F47" s="55"/>
      <c r="G47" s="52"/>
      <c r="H47" s="77"/>
      <c r="I47" s="51"/>
    </row>
    <row r="48" spans="1:9" ht="15" customHeight="1">
      <c r="A48" s="45"/>
      <c r="B48" s="53" t="s">
        <v>59</v>
      </c>
      <c r="C48" s="47"/>
      <c r="D48" s="47"/>
      <c r="E48" s="48"/>
      <c r="F48" s="55"/>
      <c r="G48" s="52"/>
      <c r="H48" s="77"/>
      <c r="I48" s="51"/>
    </row>
    <row r="49" spans="1:9" ht="15" customHeight="1">
      <c r="A49" s="45"/>
      <c r="B49" s="53" t="s">
        <v>60</v>
      </c>
      <c r="C49" s="47"/>
      <c r="D49" s="47"/>
      <c r="E49" s="48"/>
      <c r="F49" s="55"/>
      <c r="G49" s="52"/>
      <c r="H49" s="77"/>
      <c r="I49" s="51"/>
    </row>
    <row r="50" spans="1:9" ht="15" customHeight="1">
      <c r="A50" s="45"/>
      <c r="B50" s="53" t="s">
        <v>168</v>
      </c>
      <c r="C50" s="47">
        <v>852</v>
      </c>
      <c r="D50" s="47">
        <v>85212</v>
      </c>
      <c r="E50" s="48">
        <v>2010</v>
      </c>
      <c r="F50" s="55">
        <v>2196367</v>
      </c>
      <c r="G50" s="52">
        <v>2174700.45</v>
      </c>
      <c r="H50" s="79">
        <f>(G50/F50)*100</f>
        <v>99.0135277938523</v>
      </c>
      <c r="I50" s="51">
        <f>G50-F50</f>
        <v>-21666.549999999814</v>
      </c>
    </row>
    <row r="51" spans="1:9" ht="7.5" customHeight="1">
      <c r="A51" s="45"/>
      <c r="B51" s="53"/>
      <c r="C51" s="47"/>
      <c r="D51" s="47"/>
      <c r="E51" s="48"/>
      <c r="F51" s="55"/>
      <c r="G51" s="52"/>
      <c r="H51" s="79"/>
      <c r="I51" s="51"/>
    </row>
    <row r="52" spans="1:9" ht="15" customHeight="1">
      <c r="A52" s="45">
        <v>8</v>
      </c>
      <c r="B52" s="53" t="s">
        <v>61</v>
      </c>
      <c r="C52" s="47"/>
      <c r="D52" s="47"/>
      <c r="E52" s="48"/>
      <c r="F52" s="55"/>
      <c r="G52" s="52"/>
      <c r="H52" s="79"/>
      <c r="I52" s="51"/>
    </row>
    <row r="53" spans="1:9" ht="15" customHeight="1">
      <c r="A53" s="45"/>
      <c r="B53" s="53" t="s">
        <v>169</v>
      </c>
      <c r="C53" s="47"/>
      <c r="D53" s="47"/>
      <c r="E53" s="48"/>
      <c r="F53" s="55"/>
      <c r="G53" s="52"/>
      <c r="H53" s="79"/>
      <c r="I53" s="51"/>
    </row>
    <row r="54" spans="1:9" ht="15" customHeight="1">
      <c r="A54" s="45"/>
      <c r="B54" s="53" t="s">
        <v>170</v>
      </c>
      <c r="C54" s="47"/>
      <c r="D54" s="47"/>
      <c r="E54" s="48"/>
      <c r="F54" s="55"/>
      <c r="G54" s="52"/>
      <c r="H54" s="79"/>
      <c r="I54" s="51"/>
    </row>
    <row r="55" spans="1:9" ht="15" customHeight="1">
      <c r="A55" s="45"/>
      <c r="B55" s="53" t="s">
        <v>171</v>
      </c>
      <c r="C55" s="47"/>
      <c r="D55" s="47"/>
      <c r="E55" s="48"/>
      <c r="F55" s="55"/>
      <c r="G55" s="52"/>
      <c r="H55" s="79"/>
      <c r="I55" s="51"/>
    </row>
    <row r="56" spans="1:9" ht="15" customHeight="1">
      <c r="A56" s="45"/>
      <c r="B56" s="53" t="s">
        <v>172</v>
      </c>
      <c r="C56" s="47"/>
      <c r="D56" s="47"/>
      <c r="E56" s="48"/>
      <c r="F56" s="55"/>
      <c r="G56" s="52"/>
      <c r="H56" s="79"/>
      <c r="I56" s="51"/>
    </row>
    <row r="57" spans="1:9" ht="15" customHeight="1">
      <c r="A57" s="45"/>
      <c r="B57" s="53" t="s">
        <v>173</v>
      </c>
      <c r="C57" s="47">
        <v>852</v>
      </c>
      <c r="D57" s="47">
        <v>85213</v>
      </c>
      <c r="E57" s="48">
        <v>2010</v>
      </c>
      <c r="F57" s="55">
        <v>6804</v>
      </c>
      <c r="G57" s="52">
        <v>6458.51</v>
      </c>
      <c r="H57" s="79">
        <f>(G57/F57)*100</f>
        <v>94.92225161669606</v>
      </c>
      <c r="I57" s="51">
        <f>G57-F57</f>
        <v>-345.4899999999998</v>
      </c>
    </row>
    <row r="58" spans="1:9" ht="6.75" customHeight="1">
      <c r="A58" s="45"/>
      <c r="B58" s="53"/>
      <c r="C58" s="47"/>
      <c r="D58" s="47"/>
      <c r="E58" s="48"/>
      <c r="F58" s="55"/>
      <c r="G58" s="52"/>
      <c r="H58" s="79"/>
      <c r="I58" s="51"/>
    </row>
    <row r="59" spans="1:9" ht="15" customHeight="1">
      <c r="A59" s="45">
        <v>9</v>
      </c>
      <c r="B59" s="53" t="s">
        <v>192</v>
      </c>
      <c r="C59" s="47"/>
      <c r="D59" s="47"/>
      <c r="E59" s="48"/>
      <c r="F59" s="55"/>
      <c r="G59" s="52"/>
      <c r="H59" s="79"/>
      <c r="I59" s="51"/>
    </row>
    <row r="60" spans="1:9" ht="15" customHeight="1">
      <c r="A60" s="45"/>
      <c r="B60" s="53" t="s">
        <v>193</v>
      </c>
      <c r="C60" s="47">
        <v>852</v>
      </c>
      <c r="D60" s="47">
        <v>85295</v>
      </c>
      <c r="E60" s="48">
        <v>2010</v>
      </c>
      <c r="F60" s="55">
        <v>12600</v>
      </c>
      <c r="G60" s="52">
        <v>12600</v>
      </c>
      <c r="H60" s="79">
        <f>(G60/F60)*100</f>
        <v>100</v>
      </c>
      <c r="I60" s="51">
        <f>G60-F60</f>
        <v>0</v>
      </c>
    </row>
    <row r="61" spans="1:9" ht="7.5" customHeight="1">
      <c r="A61" s="64"/>
      <c r="C61" s="80"/>
      <c r="E61" s="80"/>
      <c r="G61" s="80"/>
      <c r="I61" s="80"/>
    </row>
    <row r="62" spans="1:9" ht="7.5" customHeight="1">
      <c r="A62" s="20"/>
      <c r="B62" s="21"/>
      <c r="C62" s="21"/>
      <c r="D62" s="21"/>
      <c r="E62" s="21"/>
      <c r="F62" s="21"/>
      <c r="G62" s="21"/>
      <c r="H62" s="21"/>
      <c r="I62" s="22"/>
    </row>
    <row r="63" spans="1:9" ht="6" customHeight="1">
      <c r="A63" s="18"/>
      <c r="B63" s="43"/>
      <c r="C63" s="43"/>
      <c r="D63" s="43"/>
      <c r="E63" s="43"/>
      <c r="F63" s="43"/>
      <c r="G63" s="43"/>
      <c r="H63" s="43"/>
      <c r="I63" s="32"/>
    </row>
    <row r="64" spans="1:9" ht="12" customHeight="1">
      <c r="A64" s="169" t="s">
        <v>33</v>
      </c>
      <c r="B64" s="169" t="s">
        <v>11</v>
      </c>
      <c r="C64" s="169" t="s">
        <v>34</v>
      </c>
      <c r="D64" s="169"/>
      <c r="E64" s="169"/>
      <c r="F64" s="38" t="s">
        <v>47</v>
      </c>
      <c r="G64" s="169" t="s">
        <v>166</v>
      </c>
      <c r="H64" s="169"/>
      <c r="I64" s="39" t="s">
        <v>190</v>
      </c>
    </row>
    <row r="65" spans="1:9" ht="12" customHeight="1">
      <c r="A65" s="169"/>
      <c r="B65" s="169"/>
      <c r="C65" s="40" t="s">
        <v>0</v>
      </c>
      <c r="D65" s="40" t="s">
        <v>1</v>
      </c>
      <c r="E65" s="40" t="s">
        <v>2</v>
      </c>
      <c r="F65" s="19" t="s">
        <v>48</v>
      </c>
      <c r="G65" s="40" t="s">
        <v>4</v>
      </c>
      <c r="H65" s="40" t="s">
        <v>10</v>
      </c>
      <c r="I65" s="42" t="s">
        <v>191</v>
      </c>
    </row>
    <row r="66" spans="1:9" ht="12" customHeight="1">
      <c r="A66" s="37">
        <v>1</v>
      </c>
      <c r="B66" s="37">
        <v>2</v>
      </c>
      <c r="C66" s="37">
        <v>3</v>
      </c>
      <c r="D66" s="37">
        <v>4</v>
      </c>
      <c r="E66" s="37">
        <v>5</v>
      </c>
      <c r="F66" s="37">
        <v>6</v>
      </c>
      <c r="G66" s="37">
        <v>7</v>
      </c>
      <c r="H66" s="37">
        <v>8</v>
      </c>
      <c r="I66" s="41">
        <v>9</v>
      </c>
    </row>
    <row r="67" spans="1:9" ht="6" customHeight="1">
      <c r="A67" s="17"/>
      <c r="B67" s="17"/>
      <c r="C67" s="17"/>
      <c r="D67" s="17"/>
      <c r="E67" s="17"/>
      <c r="F67" s="33"/>
      <c r="G67" s="33"/>
      <c r="H67" s="33"/>
      <c r="I67" s="44"/>
    </row>
    <row r="68" spans="1:9" ht="15" customHeight="1">
      <c r="A68" s="45"/>
      <c r="B68" s="75" t="s">
        <v>62</v>
      </c>
      <c r="C68" s="47"/>
      <c r="D68" s="47"/>
      <c r="E68" s="48"/>
      <c r="F68" s="49"/>
      <c r="G68" s="49"/>
      <c r="H68" s="50"/>
      <c r="I68" s="51"/>
    </row>
    <row r="69" spans="1:9" ht="15" customHeight="1">
      <c r="A69" s="45"/>
      <c r="B69" s="60" t="s">
        <v>206</v>
      </c>
      <c r="C69" s="47"/>
      <c r="D69" s="47"/>
      <c r="E69" s="48"/>
      <c r="F69" s="49"/>
      <c r="G69" s="49"/>
      <c r="H69" s="50"/>
      <c r="I69" s="51"/>
    </row>
    <row r="70" spans="1:9" ht="15" customHeight="1">
      <c r="A70" s="45"/>
      <c r="B70" s="60" t="s">
        <v>207</v>
      </c>
      <c r="C70" s="47"/>
      <c r="D70" s="47"/>
      <c r="E70" s="48"/>
      <c r="F70" s="49">
        <f>SUM(F74:F92)</f>
        <v>700552</v>
      </c>
      <c r="G70" s="49">
        <f>SUM(G74:G92)</f>
        <v>695430.01</v>
      </c>
      <c r="H70" s="77">
        <f>(G70/F70)*100</f>
        <v>99.26886369605683</v>
      </c>
      <c r="I70" s="49">
        <f>SUM(I74:I92)</f>
        <v>-5121.989999999996</v>
      </c>
    </row>
    <row r="71" spans="1:9" ht="3.75" customHeight="1">
      <c r="A71" s="45"/>
      <c r="B71" s="45"/>
      <c r="C71" s="45"/>
      <c r="D71" s="45"/>
      <c r="E71" s="45"/>
      <c r="F71" s="65"/>
      <c r="G71" s="65"/>
      <c r="H71" s="78"/>
      <c r="I71" s="66"/>
    </row>
    <row r="72" spans="1:9" s="34" customFormat="1" ht="15" customHeight="1">
      <c r="A72" s="45">
        <v>10</v>
      </c>
      <c r="B72" s="67" t="s">
        <v>211</v>
      </c>
      <c r="C72" s="47"/>
      <c r="D72" s="47"/>
      <c r="E72" s="47"/>
      <c r="F72" s="54"/>
      <c r="G72" s="54"/>
      <c r="H72" s="76"/>
      <c r="I72" s="68"/>
    </row>
    <row r="73" spans="1:9" s="34" customFormat="1" ht="15" customHeight="1">
      <c r="A73" s="47"/>
      <c r="B73" s="67" t="s">
        <v>213</v>
      </c>
      <c r="C73" s="47"/>
      <c r="D73" s="47"/>
      <c r="E73" s="47"/>
      <c r="F73" s="54"/>
      <c r="G73" s="54"/>
      <c r="H73" s="76"/>
      <c r="I73" s="68"/>
    </row>
    <row r="74" spans="1:9" s="34" customFormat="1" ht="15" customHeight="1">
      <c r="A74" s="47"/>
      <c r="B74" s="67" t="s">
        <v>212</v>
      </c>
      <c r="C74" s="47">
        <v>801</v>
      </c>
      <c r="D74" s="47">
        <v>80195</v>
      </c>
      <c r="E74" s="47">
        <v>2030</v>
      </c>
      <c r="F74" s="54">
        <v>132</v>
      </c>
      <c r="G74" s="54">
        <v>132</v>
      </c>
      <c r="H74" s="76">
        <f>(G74/F74)*100</f>
        <v>100</v>
      </c>
      <c r="I74" s="68">
        <f>G74-F74</f>
        <v>0</v>
      </c>
    </row>
    <row r="75" spans="1:9" s="34" customFormat="1" ht="4.5" customHeight="1">
      <c r="A75" s="47"/>
      <c r="B75" s="67"/>
      <c r="C75" s="47"/>
      <c r="D75" s="47"/>
      <c r="E75" s="47"/>
      <c r="F75" s="54"/>
      <c r="G75" s="54"/>
      <c r="H75" s="76"/>
      <c r="I75" s="68"/>
    </row>
    <row r="76" spans="1:9" s="34" customFormat="1" ht="15" customHeight="1">
      <c r="A76" s="45">
        <v>11</v>
      </c>
      <c r="B76" s="67" t="s">
        <v>63</v>
      </c>
      <c r="C76" s="47"/>
      <c r="D76" s="47"/>
      <c r="E76" s="47"/>
      <c r="F76" s="54"/>
      <c r="G76" s="54"/>
      <c r="H76" s="76"/>
      <c r="I76" s="68"/>
    </row>
    <row r="77" spans="1:9" s="34" customFormat="1" ht="15" customHeight="1">
      <c r="A77" s="47"/>
      <c r="B77" s="67" t="s">
        <v>64</v>
      </c>
      <c r="C77" s="47">
        <v>852</v>
      </c>
      <c r="D77" s="47">
        <v>85213</v>
      </c>
      <c r="E77" s="47">
        <v>2030</v>
      </c>
      <c r="F77" s="54">
        <v>14660</v>
      </c>
      <c r="G77" s="54">
        <v>14337.06</v>
      </c>
      <c r="H77" s="76">
        <f>(G77/F77)*100</f>
        <v>97.79713506139154</v>
      </c>
      <c r="I77" s="68">
        <f>G77-F77</f>
        <v>-322.9400000000005</v>
      </c>
    </row>
    <row r="78" spans="1:9" s="34" customFormat="1" ht="5.25" customHeight="1">
      <c r="A78" s="47"/>
      <c r="B78" s="53"/>
      <c r="C78" s="47"/>
      <c r="D78" s="47"/>
      <c r="E78" s="48"/>
      <c r="F78" s="55"/>
      <c r="G78" s="52"/>
      <c r="H78" s="76"/>
      <c r="I78" s="68"/>
    </row>
    <row r="79" spans="1:9" ht="15" customHeight="1">
      <c r="A79" s="45">
        <v>12</v>
      </c>
      <c r="B79" s="53" t="s">
        <v>65</v>
      </c>
      <c r="C79" s="47"/>
      <c r="D79" s="47"/>
      <c r="E79" s="48"/>
      <c r="F79" s="55"/>
      <c r="G79" s="52"/>
      <c r="H79" s="76"/>
      <c r="I79" s="68"/>
    </row>
    <row r="80" spans="1:9" ht="15" customHeight="1">
      <c r="A80" s="45"/>
      <c r="B80" s="53" t="s">
        <v>66</v>
      </c>
      <c r="C80" s="47"/>
      <c r="D80" s="47"/>
      <c r="E80" s="48"/>
      <c r="F80" s="55"/>
      <c r="G80" s="52"/>
      <c r="H80" s="76"/>
      <c r="I80" s="68"/>
    </row>
    <row r="81" spans="1:9" ht="15" customHeight="1">
      <c r="A81" s="45"/>
      <c r="B81" s="53" t="s">
        <v>67</v>
      </c>
      <c r="C81" s="47">
        <v>852</v>
      </c>
      <c r="D81" s="47">
        <v>85214</v>
      </c>
      <c r="E81" s="48">
        <v>2030</v>
      </c>
      <c r="F81" s="55">
        <v>171360</v>
      </c>
      <c r="G81" s="52">
        <v>170232.34</v>
      </c>
      <c r="H81" s="76">
        <f>(G81/F81)*100</f>
        <v>99.34193510737627</v>
      </c>
      <c r="I81" s="68">
        <f>G81-F81</f>
        <v>-1127.6600000000035</v>
      </c>
    </row>
    <row r="82" spans="1:9" ht="5.25" customHeight="1">
      <c r="A82" s="45"/>
      <c r="B82" s="53"/>
      <c r="C82" s="47"/>
      <c r="D82" s="47"/>
      <c r="E82" s="48"/>
      <c r="F82" s="55"/>
      <c r="G82" s="52"/>
      <c r="H82" s="76"/>
      <c r="I82" s="68"/>
    </row>
    <row r="83" spans="1:9" ht="15" customHeight="1">
      <c r="A83" s="45">
        <v>13</v>
      </c>
      <c r="B83" s="53" t="s">
        <v>68</v>
      </c>
      <c r="C83" s="47">
        <v>852</v>
      </c>
      <c r="D83" s="47">
        <v>85216</v>
      </c>
      <c r="E83" s="48">
        <v>2030</v>
      </c>
      <c r="F83" s="55">
        <v>166400</v>
      </c>
      <c r="G83" s="52">
        <v>163072.76</v>
      </c>
      <c r="H83" s="76">
        <f>(G83/F83)*100</f>
        <v>98.00045673076923</v>
      </c>
      <c r="I83" s="68">
        <f>G83-F83</f>
        <v>-3327.2399999999907</v>
      </c>
    </row>
    <row r="84" spans="1:9" ht="5.25" customHeight="1">
      <c r="A84" s="45"/>
      <c r="B84" s="53"/>
      <c r="C84" s="47"/>
      <c r="D84" s="47"/>
      <c r="E84" s="48"/>
      <c r="F84" s="55"/>
      <c r="G84" s="52"/>
      <c r="H84" s="76"/>
      <c r="I84" s="68"/>
    </row>
    <row r="85" spans="1:9" ht="15" customHeight="1">
      <c r="A85" s="45">
        <v>14</v>
      </c>
      <c r="B85" s="53" t="s">
        <v>69</v>
      </c>
      <c r="C85" s="47">
        <v>852</v>
      </c>
      <c r="D85" s="47">
        <v>85219</v>
      </c>
      <c r="E85" s="48">
        <v>2030</v>
      </c>
      <c r="F85" s="55">
        <v>131881</v>
      </c>
      <c r="G85" s="52">
        <v>131881</v>
      </c>
      <c r="H85" s="76">
        <f>(G85/F85)*100</f>
        <v>100</v>
      </c>
      <c r="I85" s="68">
        <f>G85-F85</f>
        <v>0</v>
      </c>
    </row>
    <row r="86" spans="1:9" ht="4.5" customHeight="1">
      <c r="A86" s="45"/>
      <c r="B86" s="53"/>
      <c r="C86" s="47"/>
      <c r="D86" s="47"/>
      <c r="E86" s="48"/>
      <c r="F86" s="55"/>
      <c r="G86" s="52"/>
      <c r="H86" s="76"/>
      <c r="I86" s="68"/>
    </row>
    <row r="87" spans="1:9" ht="15" customHeight="1">
      <c r="A87" s="45">
        <v>15</v>
      </c>
      <c r="B87" s="53" t="s">
        <v>208</v>
      </c>
      <c r="C87" s="47"/>
      <c r="D87" s="47"/>
      <c r="E87" s="48"/>
      <c r="F87" s="55"/>
      <c r="G87" s="52"/>
      <c r="H87" s="76"/>
      <c r="I87" s="68"/>
    </row>
    <row r="88" spans="1:9" ht="15" customHeight="1">
      <c r="A88" s="45"/>
      <c r="B88" s="53" t="s">
        <v>209</v>
      </c>
      <c r="C88" s="47">
        <v>852</v>
      </c>
      <c r="D88" s="47">
        <v>85295</v>
      </c>
      <c r="E88" s="48">
        <v>2030</v>
      </c>
      <c r="F88" s="55">
        <v>143536</v>
      </c>
      <c r="G88" s="52">
        <v>143536</v>
      </c>
      <c r="H88" s="76">
        <f>(G88/F88)*100</f>
        <v>100</v>
      </c>
      <c r="I88" s="68">
        <f>G88-F88</f>
        <v>0</v>
      </c>
    </row>
    <row r="89" spans="1:9" ht="5.25" customHeight="1">
      <c r="A89" s="45"/>
      <c r="B89" s="53"/>
      <c r="C89" s="47"/>
      <c r="D89" s="47"/>
      <c r="E89" s="48"/>
      <c r="F89" s="55"/>
      <c r="G89" s="52"/>
      <c r="H89" s="76"/>
      <c r="I89" s="68"/>
    </row>
    <row r="90" spans="1:9" ht="15" customHeight="1">
      <c r="A90" s="45">
        <v>16</v>
      </c>
      <c r="B90" s="53" t="s">
        <v>70</v>
      </c>
      <c r="C90" s="47">
        <v>854</v>
      </c>
      <c r="D90" s="47">
        <v>85415</v>
      </c>
      <c r="E90" s="48">
        <v>2030</v>
      </c>
      <c r="F90" s="55">
        <v>62335</v>
      </c>
      <c r="G90" s="52">
        <v>61991.46</v>
      </c>
      <c r="H90" s="76">
        <f>(G90/F90)*100</f>
        <v>99.44888104596133</v>
      </c>
      <c r="I90" s="68">
        <f>G90-F90</f>
        <v>-343.5400000000009</v>
      </c>
    </row>
    <row r="91" spans="1:9" ht="4.5" customHeight="1">
      <c r="A91" s="45"/>
      <c r="B91" s="53"/>
      <c r="C91" s="47"/>
      <c r="D91" s="47"/>
      <c r="E91" s="48"/>
      <c r="F91" s="55"/>
      <c r="G91" s="52"/>
      <c r="H91" s="76"/>
      <c r="I91" s="68"/>
    </row>
    <row r="92" spans="1:9" ht="15" customHeight="1">
      <c r="A92" s="45">
        <v>17</v>
      </c>
      <c r="B92" s="53" t="s">
        <v>210</v>
      </c>
      <c r="C92" s="47">
        <v>854</v>
      </c>
      <c r="D92" s="47">
        <v>85415</v>
      </c>
      <c r="E92" s="48">
        <v>2030</v>
      </c>
      <c r="F92" s="55">
        <v>10248</v>
      </c>
      <c r="G92" s="52">
        <v>10247.39</v>
      </c>
      <c r="H92" s="76">
        <f>(G92/F92)*100</f>
        <v>99.9940476190476</v>
      </c>
      <c r="I92" s="68">
        <f>G92-F92</f>
        <v>-0.6100000000005821</v>
      </c>
    </row>
    <row r="93" spans="1:9" ht="4.5" customHeight="1">
      <c r="A93" s="45"/>
      <c r="B93" s="53"/>
      <c r="C93" s="47"/>
      <c r="D93" s="47"/>
      <c r="E93" s="48"/>
      <c r="F93" s="55"/>
      <c r="G93" s="52"/>
      <c r="H93" s="76"/>
      <c r="I93" s="68"/>
    </row>
    <row r="94" spans="1:9" ht="15" customHeight="1">
      <c r="A94" s="45"/>
      <c r="B94" s="60" t="s">
        <v>73</v>
      </c>
      <c r="C94" s="47"/>
      <c r="D94" s="47"/>
      <c r="E94" s="48"/>
      <c r="F94" s="55"/>
      <c r="G94" s="52"/>
      <c r="H94" s="76"/>
      <c r="I94" s="68"/>
    </row>
    <row r="95" spans="1:9" ht="15" customHeight="1">
      <c r="A95" s="45"/>
      <c r="B95" s="69" t="s">
        <v>214</v>
      </c>
      <c r="C95" s="47"/>
      <c r="D95" s="47"/>
      <c r="E95" s="48"/>
      <c r="F95" s="55"/>
      <c r="G95" s="52"/>
      <c r="H95" s="76"/>
      <c r="I95" s="68"/>
    </row>
    <row r="96" spans="1:9" ht="15" customHeight="1">
      <c r="A96" s="45"/>
      <c r="B96" s="69" t="s">
        <v>215</v>
      </c>
      <c r="C96" s="47"/>
      <c r="D96" s="47"/>
      <c r="E96" s="48"/>
      <c r="F96" s="49">
        <f>SUM(F99)</f>
        <v>57486</v>
      </c>
      <c r="G96" s="49">
        <f>SUM(G99)</f>
        <v>57486</v>
      </c>
      <c r="H96" s="78">
        <f>(G96/F96)*100</f>
        <v>100</v>
      </c>
      <c r="I96" s="68">
        <f>G96-F96</f>
        <v>0</v>
      </c>
    </row>
    <row r="97" spans="1:9" ht="6" customHeight="1">
      <c r="A97" s="45"/>
      <c r="B97" s="53"/>
      <c r="C97" s="47"/>
      <c r="D97" s="47"/>
      <c r="E97" s="48"/>
      <c r="F97" s="55"/>
      <c r="G97" s="52"/>
      <c r="H97" s="76"/>
      <c r="I97" s="68"/>
    </row>
    <row r="98" spans="1:9" ht="15" customHeight="1">
      <c r="A98" s="45">
        <v>18</v>
      </c>
      <c r="B98" s="53" t="s">
        <v>71</v>
      </c>
      <c r="C98" s="47"/>
      <c r="D98" s="47"/>
      <c r="E98" s="48"/>
      <c r="F98" s="55"/>
      <c r="G98" s="52"/>
      <c r="H98" s="76"/>
      <c r="I98" s="68"/>
    </row>
    <row r="99" spans="1:9" ht="15" customHeight="1">
      <c r="A99" s="45"/>
      <c r="B99" s="53" t="s">
        <v>72</v>
      </c>
      <c r="C99" s="47">
        <v>600</v>
      </c>
      <c r="D99" s="47">
        <v>60014</v>
      </c>
      <c r="E99" s="48">
        <v>2320</v>
      </c>
      <c r="F99" s="55">
        <v>57486</v>
      </c>
      <c r="G99" s="55">
        <v>57486</v>
      </c>
      <c r="H99" s="76">
        <f>(G99/F99)*100</f>
        <v>100</v>
      </c>
      <c r="I99" s="68">
        <f>G99-F99</f>
        <v>0</v>
      </c>
    </row>
    <row r="100" spans="1:9" ht="5.25" customHeight="1">
      <c r="A100" s="45"/>
      <c r="B100" s="53"/>
      <c r="C100" s="47"/>
      <c r="D100" s="47"/>
      <c r="E100" s="48"/>
      <c r="F100" s="55"/>
      <c r="G100" s="52"/>
      <c r="H100" s="76"/>
      <c r="I100" s="68"/>
    </row>
    <row r="101" spans="1:9" ht="15" customHeight="1">
      <c r="A101" s="45"/>
      <c r="B101" s="60" t="s">
        <v>216</v>
      </c>
      <c r="C101" s="47"/>
      <c r="D101" s="47"/>
      <c r="E101" s="48"/>
      <c r="F101" s="55"/>
      <c r="G101" s="52"/>
      <c r="H101" s="76"/>
      <c r="I101" s="68"/>
    </row>
    <row r="102" spans="1:9" ht="15" customHeight="1">
      <c r="A102" s="45"/>
      <c r="B102" s="60" t="s">
        <v>217</v>
      </c>
      <c r="C102" s="47"/>
      <c r="D102" s="47"/>
      <c r="E102" s="48"/>
      <c r="F102" s="49">
        <f>SUM(F105)</f>
        <v>88000</v>
      </c>
      <c r="G102" s="49">
        <f>SUM(G105)</f>
        <v>87848.92</v>
      </c>
      <c r="H102" s="78">
        <f>(G102/F102)*100</f>
        <v>99.82831818181818</v>
      </c>
      <c r="I102" s="66">
        <f>G102-F102</f>
        <v>-151.08000000000175</v>
      </c>
    </row>
    <row r="103" spans="1:9" ht="5.25" customHeight="1">
      <c r="A103" s="45"/>
      <c r="B103" s="60"/>
      <c r="C103" s="47"/>
      <c r="D103" s="47"/>
      <c r="E103" s="48"/>
      <c r="F103" s="55"/>
      <c r="G103" s="52"/>
      <c r="H103" s="76"/>
      <c r="I103" s="68"/>
    </row>
    <row r="104" spans="1:9" ht="15" customHeight="1">
      <c r="A104" s="45">
        <v>19</v>
      </c>
      <c r="B104" s="53" t="s">
        <v>74</v>
      </c>
      <c r="C104" s="47"/>
      <c r="D104" s="47"/>
      <c r="E104" s="48"/>
      <c r="F104" s="55"/>
      <c r="G104" s="52"/>
      <c r="H104" s="76"/>
      <c r="I104" s="68"/>
    </row>
    <row r="105" spans="1:9" ht="15" customHeight="1">
      <c r="A105" s="45"/>
      <c r="B105" s="53" t="s">
        <v>75</v>
      </c>
      <c r="C105" s="47">
        <v>600</v>
      </c>
      <c r="D105" s="47">
        <v>60017</v>
      </c>
      <c r="E105" s="48">
        <v>6260</v>
      </c>
      <c r="F105" s="55">
        <v>88000</v>
      </c>
      <c r="G105" s="52">
        <v>87848.92</v>
      </c>
      <c r="H105" s="76">
        <f>(G105/F105)*100</f>
        <v>99.82831818181818</v>
      </c>
      <c r="I105" s="68">
        <f>G105-F105</f>
        <v>-151.08000000000175</v>
      </c>
    </row>
    <row r="106" spans="1:9" ht="15" customHeight="1">
      <c r="A106" s="45"/>
      <c r="B106" s="45" t="s">
        <v>76</v>
      </c>
      <c r="C106" s="47"/>
      <c r="D106" s="47"/>
      <c r="E106" s="48"/>
      <c r="F106" s="70"/>
      <c r="G106" s="52"/>
      <c r="H106" s="76"/>
      <c r="I106" s="68"/>
    </row>
    <row r="107" spans="1:9" ht="4.5" customHeight="1">
      <c r="A107" s="45"/>
      <c r="B107" s="53"/>
      <c r="C107" s="47"/>
      <c r="D107" s="47"/>
      <c r="E107" s="48"/>
      <c r="F107" s="55"/>
      <c r="G107" s="52"/>
      <c r="H107" s="76"/>
      <c r="I107" s="68"/>
    </row>
    <row r="108" spans="1:9" ht="15" customHeight="1">
      <c r="A108" s="45"/>
      <c r="B108" s="60" t="s">
        <v>103</v>
      </c>
      <c r="C108" s="47"/>
      <c r="D108" s="47"/>
      <c r="E108" s="48"/>
      <c r="F108" s="51"/>
      <c r="G108" s="51"/>
      <c r="H108" s="76"/>
      <c r="I108" s="68"/>
    </row>
    <row r="109" spans="1:9" ht="15" customHeight="1">
      <c r="A109" s="45"/>
      <c r="B109" s="60" t="s">
        <v>219</v>
      </c>
      <c r="C109" s="47"/>
      <c r="D109" s="47"/>
      <c r="E109" s="48"/>
      <c r="F109" s="70"/>
      <c r="G109" s="71"/>
      <c r="H109" s="76"/>
      <c r="I109" s="68"/>
    </row>
    <row r="110" spans="1:9" ht="15" customHeight="1">
      <c r="A110" s="45"/>
      <c r="B110" s="60" t="s">
        <v>218</v>
      </c>
      <c r="C110" s="47"/>
      <c r="D110" s="47"/>
      <c r="E110" s="48"/>
      <c r="F110" s="49">
        <f>SUM(F116)</f>
        <v>3537052.35</v>
      </c>
      <c r="G110" s="49">
        <f>SUM(G116)</f>
        <v>3537052.35</v>
      </c>
      <c r="H110" s="78">
        <f>(G110/F110)*100</f>
        <v>100</v>
      </c>
      <c r="I110" s="68">
        <f>G110-F110</f>
        <v>0</v>
      </c>
    </row>
    <row r="111" spans="1:9" ht="3.75" customHeight="1">
      <c r="A111" s="45"/>
      <c r="B111" s="60"/>
      <c r="C111" s="47"/>
      <c r="D111" s="47"/>
      <c r="E111" s="48"/>
      <c r="F111" s="70"/>
      <c r="G111" s="71"/>
      <c r="H111" s="76"/>
      <c r="I111" s="68"/>
    </row>
    <row r="112" spans="1:9" ht="15" customHeight="1">
      <c r="A112" s="45">
        <v>20</v>
      </c>
      <c r="B112" s="53" t="s">
        <v>165</v>
      </c>
      <c r="C112" s="47"/>
      <c r="D112" s="47"/>
      <c r="E112" s="48"/>
      <c r="F112" s="70"/>
      <c r="G112" s="71"/>
      <c r="H112" s="76"/>
      <c r="I112" s="68"/>
    </row>
    <row r="113" spans="1:9" ht="15" customHeight="1">
      <c r="A113" s="45"/>
      <c r="B113" s="53" t="s">
        <v>77</v>
      </c>
      <c r="C113" s="47"/>
      <c r="D113" s="47"/>
      <c r="E113" s="48"/>
      <c r="F113" s="70"/>
      <c r="G113" s="71"/>
      <c r="H113" s="76"/>
      <c r="I113" s="68"/>
    </row>
    <row r="114" spans="1:9" ht="15" customHeight="1">
      <c r="A114" s="45"/>
      <c r="B114" s="53" t="s">
        <v>78</v>
      </c>
      <c r="C114" s="47"/>
      <c r="D114" s="47"/>
      <c r="E114" s="48"/>
      <c r="F114" s="70"/>
      <c r="G114" s="71"/>
      <c r="H114" s="76"/>
      <c r="I114" s="68"/>
    </row>
    <row r="115" spans="1:9" ht="15" customHeight="1">
      <c r="A115" s="45"/>
      <c r="B115" s="53" t="s">
        <v>92</v>
      </c>
      <c r="C115" s="47"/>
      <c r="D115" s="47"/>
      <c r="E115" s="48"/>
      <c r="F115" s="55"/>
      <c r="G115" s="52"/>
      <c r="H115" s="76"/>
      <c r="I115" s="68"/>
    </row>
    <row r="116" spans="1:9" ht="15" customHeight="1">
      <c r="A116" s="45"/>
      <c r="B116" s="53" t="s">
        <v>79</v>
      </c>
      <c r="C116" s="47">
        <v>900</v>
      </c>
      <c r="D116" s="47">
        <v>90001</v>
      </c>
      <c r="E116" s="48">
        <v>6260</v>
      </c>
      <c r="F116" s="55">
        <v>3537052.35</v>
      </c>
      <c r="G116" s="52">
        <v>3537052.35</v>
      </c>
      <c r="H116" s="76">
        <f>(G116/F116)*100</f>
        <v>100</v>
      </c>
      <c r="I116" s="68">
        <f>G116-F116</f>
        <v>0</v>
      </c>
    </row>
    <row r="117" spans="1:10" ht="15" customHeight="1">
      <c r="A117" s="45"/>
      <c r="B117" s="45" t="s">
        <v>76</v>
      </c>
      <c r="C117" s="47"/>
      <c r="D117" s="47"/>
      <c r="E117" s="48"/>
      <c r="F117" s="70"/>
      <c r="G117" s="70"/>
      <c r="H117" s="76"/>
      <c r="I117" s="68"/>
      <c r="J117" s="7"/>
    </row>
    <row r="118" spans="1:9" ht="6" customHeight="1">
      <c r="A118" s="45"/>
      <c r="B118" s="53"/>
      <c r="C118" s="47"/>
      <c r="D118" s="47"/>
      <c r="E118" s="48"/>
      <c r="F118" s="55"/>
      <c r="G118" s="52"/>
      <c r="H118" s="54"/>
      <c r="I118" s="68"/>
    </row>
    <row r="119" spans="1:9" ht="15" customHeight="1">
      <c r="A119" s="45"/>
      <c r="B119" s="60" t="s">
        <v>80</v>
      </c>
      <c r="C119" s="47"/>
      <c r="D119" s="47"/>
      <c r="E119" s="48"/>
      <c r="F119" s="55"/>
      <c r="G119" s="56"/>
      <c r="H119" s="54"/>
      <c r="I119" s="68"/>
    </row>
    <row r="120" spans="1:9" ht="15" customHeight="1">
      <c r="A120" s="45"/>
      <c r="B120" s="60" t="s">
        <v>220</v>
      </c>
      <c r="C120" s="47"/>
      <c r="D120" s="47"/>
      <c r="E120" s="48"/>
      <c r="F120" s="49">
        <f>F122+F136</f>
        <v>8677280.85</v>
      </c>
      <c r="G120" s="49">
        <f>G122+G136</f>
        <v>8672229.219999999</v>
      </c>
      <c r="H120" s="78">
        <f>(G120/F120)*100</f>
        <v>99.94178326036317</v>
      </c>
      <c r="I120" s="49">
        <f>I122+I136</f>
        <v>-5051.630000000005</v>
      </c>
    </row>
    <row r="121" spans="1:9" ht="6" customHeight="1">
      <c r="A121" s="45"/>
      <c r="B121" s="60"/>
      <c r="C121" s="47"/>
      <c r="D121" s="47"/>
      <c r="E121" s="48"/>
      <c r="F121" s="55"/>
      <c r="G121" s="56"/>
      <c r="H121" s="76"/>
      <c r="I121" s="68"/>
    </row>
    <row r="122" spans="1:9" ht="15" customHeight="1">
      <c r="A122" s="45"/>
      <c r="B122" s="57" t="s">
        <v>86</v>
      </c>
      <c r="C122" s="47"/>
      <c r="D122" s="47"/>
      <c r="E122" s="48"/>
      <c r="F122" s="72">
        <f>SUM(F126)</f>
        <v>125974.06</v>
      </c>
      <c r="G122" s="72">
        <f>SUM(G126)</f>
        <v>120922.43</v>
      </c>
      <c r="H122" s="161">
        <f>(G122/F122)*100</f>
        <v>95.98994427900473</v>
      </c>
      <c r="I122" s="162">
        <f>G122-F122</f>
        <v>-5051.630000000005</v>
      </c>
    </row>
    <row r="123" spans="1:9" ht="15" customHeight="1">
      <c r="A123" s="45">
        <v>20</v>
      </c>
      <c r="B123" s="53" t="s">
        <v>194</v>
      </c>
      <c r="C123" s="47"/>
      <c r="D123" s="47"/>
      <c r="E123" s="48"/>
      <c r="F123" s="55"/>
      <c r="G123" s="56"/>
      <c r="H123" s="76"/>
      <c r="I123" s="68"/>
    </row>
    <row r="124" spans="1:9" ht="15" customHeight="1">
      <c r="A124" s="45"/>
      <c r="B124" s="53" t="s">
        <v>81</v>
      </c>
      <c r="C124" s="47"/>
      <c r="D124" s="47"/>
      <c r="E124" s="48"/>
      <c r="F124" s="55"/>
      <c r="G124" s="56"/>
      <c r="H124" s="76"/>
      <c r="I124" s="68"/>
    </row>
    <row r="125" spans="1:9" ht="15" customHeight="1">
      <c r="A125" s="45"/>
      <c r="B125" s="53" t="s">
        <v>82</v>
      </c>
      <c r="C125" s="47"/>
      <c r="D125" s="47"/>
      <c r="E125" s="48"/>
      <c r="F125" s="55"/>
      <c r="G125" s="56"/>
      <c r="H125" s="76"/>
      <c r="I125" s="68"/>
    </row>
    <row r="126" spans="1:9" ht="15" customHeight="1">
      <c r="A126" s="45"/>
      <c r="B126" s="53" t="s">
        <v>83</v>
      </c>
      <c r="C126" s="47">
        <v>852</v>
      </c>
      <c r="D126" s="47">
        <v>85295</v>
      </c>
      <c r="E126" s="48"/>
      <c r="F126" s="55">
        <f>SUM(F127:F128)</f>
        <v>125974.06</v>
      </c>
      <c r="G126" s="55">
        <f>SUM(G127:G128)</f>
        <v>120922.43</v>
      </c>
      <c r="H126" s="76">
        <f>(G126/F126)*100</f>
        <v>95.98994427900473</v>
      </c>
      <c r="I126" s="68">
        <f>G126-F126</f>
        <v>-5051.630000000005</v>
      </c>
    </row>
    <row r="127" spans="1:9" ht="15" customHeight="1">
      <c r="A127" s="45"/>
      <c r="B127" s="73" t="s">
        <v>84</v>
      </c>
      <c r="C127" s="47"/>
      <c r="D127" s="47"/>
      <c r="E127" s="48">
        <v>2007</v>
      </c>
      <c r="F127" s="55">
        <v>119640.17</v>
      </c>
      <c r="G127" s="55">
        <v>114842.53</v>
      </c>
      <c r="H127" s="76">
        <f>(G127/F127)*100</f>
        <v>95.98994217410424</v>
      </c>
      <c r="I127" s="68">
        <f>G127-F127</f>
        <v>-4797.639999999999</v>
      </c>
    </row>
    <row r="128" spans="1:9" ht="15" customHeight="1">
      <c r="A128" s="45"/>
      <c r="B128" s="73" t="s">
        <v>85</v>
      </c>
      <c r="C128" s="47"/>
      <c r="D128" s="47"/>
      <c r="E128" s="48">
        <v>2009</v>
      </c>
      <c r="F128" s="55">
        <v>6333.89</v>
      </c>
      <c r="G128" s="55">
        <v>6079.9</v>
      </c>
      <c r="H128" s="76">
        <f>(G128/F128)*100</f>
        <v>95.98998403824504</v>
      </c>
      <c r="I128" s="68">
        <f>G128-F128</f>
        <v>-253.9900000000007</v>
      </c>
    </row>
    <row r="129" spans="1:9" ht="4.5" customHeight="1">
      <c r="A129" s="80"/>
      <c r="C129" s="80"/>
      <c r="E129" s="80"/>
      <c r="G129" s="80"/>
      <c r="I129" s="80"/>
    </row>
    <row r="130" spans="1:9" ht="6" customHeight="1">
      <c r="A130" s="20"/>
      <c r="B130" s="25"/>
      <c r="C130" s="26"/>
      <c r="D130" s="26"/>
      <c r="E130" s="27"/>
      <c r="F130" s="28"/>
      <c r="G130" s="28"/>
      <c r="H130" s="29"/>
      <c r="I130" s="22"/>
    </row>
    <row r="131" spans="1:9" ht="5.25" customHeight="1">
      <c r="A131" s="18"/>
      <c r="B131" s="23"/>
      <c r="C131" s="15"/>
      <c r="D131" s="15"/>
      <c r="E131" s="30"/>
      <c r="F131" s="24"/>
      <c r="G131" s="24"/>
      <c r="H131" s="31"/>
      <c r="I131" s="32"/>
    </row>
    <row r="132" spans="1:9" ht="12" customHeight="1">
      <c r="A132" s="168" t="s">
        <v>33</v>
      </c>
      <c r="B132" s="168" t="s">
        <v>11</v>
      </c>
      <c r="C132" s="168" t="s">
        <v>34</v>
      </c>
      <c r="D132" s="168"/>
      <c r="E132" s="168"/>
      <c r="F132" s="82" t="s">
        <v>47</v>
      </c>
      <c r="G132" s="168" t="s">
        <v>166</v>
      </c>
      <c r="H132" s="168"/>
      <c r="I132" s="83" t="s">
        <v>190</v>
      </c>
    </row>
    <row r="133" spans="1:9" ht="12" customHeight="1">
      <c r="A133" s="168"/>
      <c r="B133" s="168"/>
      <c r="C133" s="84" t="s">
        <v>0</v>
      </c>
      <c r="D133" s="84" t="s">
        <v>1</v>
      </c>
      <c r="E133" s="84" t="s">
        <v>2</v>
      </c>
      <c r="F133" s="64" t="s">
        <v>48</v>
      </c>
      <c r="G133" s="84" t="s">
        <v>4</v>
      </c>
      <c r="H133" s="84" t="s">
        <v>10</v>
      </c>
      <c r="I133" s="85" t="s">
        <v>191</v>
      </c>
    </row>
    <row r="134" spans="1:9" ht="12" customHeight="1">
      <c r="A134" s="81">
        <v>1</v>
      </c>
      <c r="B134" s="81">
        <v>2</v>
      </c>
      <c r="C134" s="81">
        <v>3</v>
      </c>
      <c r="D134" s="81">
        <v>4</v>
      </c>
      <c r="E134" s="81">
        <v>5</v>
      </c>
      <c r="F134" s="81">
        <v>6</v>
      </c>
      <c r="G134" s="81">
        <v>7</v>
      </c>
      <c r="H134" s="81">
        <v>8</v>
      </c>
      <c r="I134" s="86">
        <v>9</v>
      </c>
    </row>
    <row r="135" spans="1:9" ht="5.25" customHeight="1">
      <c r="A135" s="45"/>
      <c r="B135" s="45"/>
      <c r="C135" s="45"/>
      <c r="D135" s="45"/>
      <c r="E135" s="45"/>
      <c r="F135" s="45"/>
      <c r="G135" s="45"/>
      <c r="H135" s="45"/>
      <c r="I135" s="123"/>
    </row>
    <row r="136" spans="1:9" ht="15" customHeight="1">
      <c r="A136" s="45"/>
      <c r="B136" s="74" t="s">
        <v>87</v>
      </c>
      <c r="C136" s="47"/>
      <c r="D136" s="47"/>
      <c r="E136" s="48"/>
      <c r="F136" s="72">
        <f>F141+F149</f>
        <v>8551306.79</v>
      </c>
      <c r="G136" s="72">
        <f>G141+G149</f>
        <v>8551306.79</v>
      </c>
      <c r="H136" s="161">
        <f>(G136/F136)*100</f>
        <v>100</v>
      </c>
      <c r="I136" s="162">
        <f>G136-F136</f>
        <v>0</v>
      </c>
    </row>
    <row r="137" spans="1:9" ht="15" customHeight="1">
      <c r="A137" s="45">
        <v>21</v>
      </c>
      <c r="B137" s="73" t="s">
        <v>88</v>
      </c>
      <c r="C137" s="47"/>
      <c r="D137" s="47"/>
      <c r="E137" s="48"/>
      <c r="F137" s="55"/>
      <c r="G137" s="55"/>
      <c r="H137" s="76"/>
      <c r="I137" s="68"/>
    </row>
    <row r="138" spans="1:9" ht="15" customHeight="1">
      <c r="A138" s="45"/>
      <c r="B138" s="73" t="s">
        <v>89</v>
      </c>
      <c r="C138" s="47"/>
      <c r="D138" s="47"/>
      <c r="E138" s="48"/>
      <c r="F138" s="55"/>
      <c r="G138" s="55"/>
      <c r="H138" s="76"/>
      <c r="I138" s="68"/>
    </row>
    <row r="139" spans="1:9" ht="15" customHeight="1">
      <c r="A139" s="45"/>
      <c r="B139" s="73" t="s">
        <v>90</v>
      </c>
      <c r="C139" s="47"/>
      <c r="D139" s="47"/>
      <c r="E139" s="48"/>
      <c r="F139" s="55"/>
      <c r="G139" s="55"/>
      <c r="H139" s="76"/>
      <c r="I139" s="68"/>
    </row>
    <row r="140" spans="1:9" ht="15" customHeight="1">
      <c r="A140" s="45"/>
      <c r="B140" s="73" t="s">
        <v>93</v>
      </c>
      <c r="C140" s="47"/>
      <c r="D140" s="47"/>
      <c r="E140" s="48"/>
      <c r="F140" s="55"/>
      <c r="G140" s="55"/>
      <c r="H140" s="76"/>
      <c r="I140" s="68"/>
    </row>
    <row r="141" spans="1:9" ht="15" customHeight="1">
      <c r="A141" s="45"/>
      <c r="B141" s="73" t="s">
        <v>91</v>
      </c>
      <c r="C141" s="47">
        <v>600</v>
      </c>
      <c r="D141" s="47">
        <v>60016</v>
      </c>
      <c r="E141" s="48">
        <v>6207</v>
      </c>
      <c r="F141" s="55">
        <v>2349645.37</v>
      </c>
      <c r="G141" s="55">
        <v>2349645.37</v>
      </c>
      <c r="H141" s="76">
        <f>(G141/F141)*100</f>
        <v>100</v>
      </c>
      <c r="I141" s="68">
        <f>G141-F141</f>
        <v>0</v>
      </c>
    </row>
    <row r="142" spans="1:9" ht="15" customHeight="1">
      <c r="A142" s="17"/>
      <c r="B142" s="17" t="s">
        <v>76</v>
      </c>
      <c r="C142" s="14"/>
      <c r="D142" s="14"/>
      <c r="E142" s="138"/>
      <c r="F142" s="139"/>
      <c r="G142" s="140"/>
      <c r="H142" s="141"/>
      <c r="I142" s="142"/>
    </row>
    <row r="143" spans="1:9" ht="6" customHeight="1">
      <c r="A143" s="45"/>
      <c r="B143" s="73"/>
      <c r="C143" s="47"/>
      <c r="D143" s="47"/>
      <c r="E143" s="48"/>
      <c r="F143" s="55"/>
      <c r="G143" s="55"/>
      <c r="H143" s="87"/>
      <c r="I143" s="51"/>
    </row>
    <row r="144" spans="1:9" ht="15" customHeight="1">
      <c r="A144" s="45">
        <v>22</v>
      </c>
      <c r="B144" s="73" t="s">
        <v>174</v>
      </c>
      <c r="C144" s="47"/>
      <c r="D144" s="47"/>
      <c r="E144" s="48"/>
      <c r="F144" s="55"/>
      <c r="G144" s="55"/>
      <c r="H144" s="52"/>
      <c r="I144" s="51"/>
    </row>
    <row r="145" spans="1:9" ht="15" customHeight="1">
      <c r="A145" s="45"/>
      <c r="B145" s="53" t="s">
        <v>175</v>
      </c>
      <c r="C145" s="47"/>
      <c r="D145" s="47"/>
      <c r="E145" s="48"/>
      <c r="F145" s="55"/>
      <c r="G145" s="55"/>
      <c r="H145" s="52"/>
      <c r="I145" s="51"/>
    </row>
    <row r="146" spans="1:9" ht="15" customHeight="1">
      <c r="A146" s="45"/>
      <c r="B146" s="53" t="s">
        <v>176</v>
      </c>
      <c r="C146" s="47"/>
      <c r="D146" s="47"/>
      <c r="E146" s="48"/>
      <c r="F146" s="54"/>
      <c r="G146" s="56"/>
      <c r="H146" s="52"/>
      <c r="I146" s="51"/>
    </row>
    <row r="147" spans="1:9" ht="15" customHeight="1">
      <c r="A147" s="45"/>
      <c r="B147" s="53" t="s">
        <v>177</v>
      </c>
      <c r="C147" s="47"/>
      <c r="D147" s="47"/>
      <c r="E147" s="47"/>
      <c r="F147" s="49"/>
      <c r="G147" s="49"/>
      <c r="H147" s="50"/>
      <c r="I147" s="51"/>
    </row>
    <row r="148" spans="1:9" ht="15" customHeight="1">
      <c r="A148" s="45"/>
      <c r="B148" s="73" t="s">
        <v>95</v>
      </c>
      <c r="C148" s="47"/>
      <c r="D148" s="47"/>
      <c r="E148" s="47"/>
      <c r="F148" s="49"/>
      <c r="G148" s="49"/>
      <c r="H148" s="50"/>
      <c r="I148" s="51"/>
    </row>
    <row r="149" spans="1:9" ht="15" customHeight="1">
      <c r="A149" s="45"/>
      <c r="B149" s="73" t="s">
        <v>94</v>
      </c>
      <c r="C149" s="47">
        <v>900</v>
      </c>
      <c r="D149" s="47">
        <v>90001</v>
      </c>
      <c r="E149" s="47">
        <v>6207</v>
      </c>
      <c r="F149" s="55">
        <v>6201661.42</v>
      </c>
      <c r="G149" s="55">
        <v>6201661.42</v>
      </c>
      <c r="H149" s="79">
        <f>(G149/F149)*100</f>
        <v>100</v>
      </c>
      <c r="I149" s="51">
        <f>G149-F149</f>
        <v>0</v>
      </c>
    </row>
    <row r="150" spans="1:9" ht="15" customHeight="1">
      <c r="A150" s="45"/>
      <c r="B150" s="45" t="s">
        <v>76</v>
      </c>
      <c r="C150" s="47"/>
      <c r="D150" s="47"/>
      <c r="E150" s="47"/>
      <c r="F150" s="70"/>
      <c r="G150" s="70"/>
      <c r="H150" s="52"/>
      <c r="I150" s="51"/>
    </row>
    <row r="151" spans="1:9" ht="6" customHeight="1">
      <c r="A151" s="45"/>
      <c r="B151" s="45"/>
      <c r="C151" s="47"/>
      <c r="D151" s="47"/>
      <c r="E151" s="47"/>
      <c r="F151" s="88"/>
      <c r="G151" s="88"/>
      <c r="H151" s="52"/>
      <c r="I151" s="51"/>
    </row>
    <row r="152" spans="1:9" ht="15" customHeight="1">
      <c r="A152" s="45" t="s">
        <v>9</v>
      </c>
      <c r="B152" s="46" t="s">
        <v>5</v>
      </c>
      <c r="C152" s="47"/>
      <c r="D152" s="47"/>
      <c r="E152" s="47"/>
      <c r="F152" s="49">
        <f>F156+F189+F203+F268+F220</f>
        <v>10457204.870000001</v>
      </c>
      <c r="G152" s="49">
        <f>G156+G189+G203+G268+G220</f>
        <v>10497612.389999999</v>
      </c>
      <c r="H152" s="52"/>
      <c r="I152" s="51">
        <f>G152-F152</f>
        <v>40407.51999999769</v>
      </c>
    </row>
    <row r="153" spans="1:9" ht="6" customHeight="1">
      <c r="A153" s="45"/>
      <c r="B153" s="73"/>
      <c r="C153" s="47"/>
      <c r="D153" s="47"/>
      <c r="E153" s="47"/>
      <c r="F153" s="49"/>
      <c r="G153" s="49"/>
      <c r="H153" s="52"/>
      <c r="I153" s="51"/>
    </row>
    <row r="154" spans="1:9" ht="15" customHeight="1">
      <c r="A154" s="45" t="s">
        <v>36</v>
      </c>
      <c r="B154" s="57" t="s">
        <v>98</v>
      </c>
      <c r="C154" s="47"/>
      <c r="D154" s="47"/>
      <c r="E154" s="89"/>
      <c r="F154" s="54"/>
      <c r="G154" s="52"/>
      <c r="H154" s="52"/>
      <c r="I154" s="51"/>
    </row>
    <row r="155" spans="1:9" ht="15" customHeight="1">
      <c r="A155" s="45"/>
      <c r="B155" s="57" t="s">
        <v>99</v>
      </c>
      <c r="C155" s="47"/>
      <c r="D155" s="47"/>
      <c r="E155" s="48"/>
      <c r="F155" s="49"/>
      <c r="G155" s="49"/>
      <c r="H155" s="52"/>
      <c r="I155" s="51"/>
    </row>
    <row r="156" spans="1:9" ht="15" customHeight="1">
      <c r="A156" s="45"/>
      <c r="B156" s="57" t="s">
        <v>97</v>
      </c>
      <c r="C156" s="47"/>
      <c r="D156" s="47"/>
      <c r="E156" s="48"/>
      <c r="F156" s="65">
        <f>F160+F164+F168+F172+F180+F182+F184</f>
        <v>6014888.16</v>
      </c>
      <c r="G156" s="65">
        <f>G160+G164+G168+G172+G180+G182+G184</f>
        <v>5989589.55</v>
      </c>
      <c r="H156" s="79">
        <f>(G156/F156)*100</f>
        <v>99.57940015961992</v>
      </c>
      <c r="I156" s="51">
        <f>G156-F156</f>
        <v>-25298.610000000335</v>
      </c>
    </row>
    <row r="157" spans="1:9" ht="6" customHeight="1">
      <c r="A157" s="45"/>
      <c r="B157" s="53"/>
      <c r="C157" s="47"/>
      <c r="D157" s="47"/>
      <c r="E157" s="48"/>
      <c r="F157" s="54"/>
      <c r="G157" s="52"/>
      <c r="H157" s="79"/>
      <c r="I157" s="51"/>
    </row>
    <row r="158" spans="1:9" ht="15" customHeight="1">
      <c r="A158" s="53"/>
      <c r="B158" s="60" t="s">
        <v>186</v>
      </c>
      <c r="C158" s="47"/>
      <c r="D158" s="53"/>
      <c r="E158" s="53"/>
      <c r="F158" s="50"/>
      <c r="G158" s="50"/>
      <c r="H158" s="79"/>
      <c r="I158" s="51"/>
    </row>
    <row r="159" spans="1:9" ht="6" customHeight="1">
      <c r="A159" s="53"/>
      <c r="B159" s="60"/>
      <c r="C159" s="47"/>
      <c r="D159" s="53"/>
      <c r="E159" s="53"/>
      <c r="F159" s="50"/>
      <c r="G159" s="50"/>
      <c r="H159" s="79"/>
      <c r="I159" s="51"/>
    </row>
    <row r="160" spans="1:9" ht="15" customHeight="1">
      <c r="A160" s="45">
        <v>1</v>
      </c>
      <c r="B160" s="53" t="s">
        <v>13</v>
      </c>
      <c r="C160" s="47"/>
      <c r="D160" s="47"/>
      <c r="E160" s="48"/>
      <c r="F160" s="72">
        <f>SUM(F161:F162)</f>
        <v>4993000</v>
      </c>
      <c r="G160" s="72">
        <f>SUM(G161:G162)</f>
        <v>4962197.25</v>
      </c>
      <c r="H160" s="144">
        <f>(G160/F160)*100</f>
        <v>99.38308131383937</v>
      </c>
      <c r="I160" s="145">
        <f>G160-F160</f>
        <v>-30802.75</v>
      </c>
    </row>
    <row r="161" spans="1:9" ht="15" customHeight="1">
      <c r="A161" s="45"/>
      <c r="B161" s="53" t="s">
        <v>14</v>
      </c>
      <c r="C161" s="47">
        <v>756</v>
      </c>
      <c r="D161" s="47">
        <v>75615</v>
      </c>
      <c r="E161" s="48">
        <v>310</v>
      </c>
      <c r="F161" s="55">
        <v>3656000</v>
      </c>
      <c r="G161" s="52">
        <v>3646992.27</v>
      </c>
      <c r="H161" s="79">
        <f>(G161/F161)*100</f>
        <v>99.75361788840263</v>
      </c>
      <c r="I161" s="51">
        <f>G161-F161</f>
        <v>-9007.729999999981</v>
      </c>
    </row>
    <row r="162" spans="1:9" ht="15" customHeight="1">
      <c r="A162" s="45"/>
      <c r="B162" s="53" t="s">
        <v>15</v>
      </c>
      <c r="C162" s="47">
        <v>756</v>
      </c>
      <c r="D162" s="47">
        <v>75616</v>
      </c>
      <c r="E162" s="48">
        <v>310</v>
      </c>
      <c r="F162" s="55">
        <v>1337000</v>
      </c>
      <c r="G162" s="52">
        <v>1315204.98</v>
      </c>
      <c r="H162" s="79">
        <f>(G162/F162)*100</f>
        <v>98.369856394914</v>
      </c>
      <c r="I162" s="51">
        <f>G162-F162</f>
        <v>-21795.02000000002</v>
      </c>
    </row>
    <row r="163" spans="1:9" ht="6" customHeight="1">
      <c r="A163" s="45"/>
      <c r="B163" s="53"/>
      <c r="C163" s="47"/>
      <c r="D163" s="47"/>
      <c r="E163" s="48"/>
      <c r="F163" s="55"/>
      <c r="G163" s="52"/>
      <c r="H163" s="79"/>
      <c r="I163" s="51"/>
    </row>
    <row r="164" spans="1:9" ht="15" customHeight="1">
      <c r="A164" s="45">
        <v>2</v>
      </c>
      <c r="B164" s="53" t="s">
        <v>16</v>
      </c>
      <c r="C164" s="47"/>
      <c r="D164" s="47"/>
      <c r="E164" s="48"/>
      <c r="F164" s="72">
        <f>SUM(F165:F166)</f>
        <v>533500</v>
      </c>
      <c r="G164" s="72">
        <f>SUM(G165:G166)</f>
        <v>536087.0499999999</v>
      </c>
      <c r="H164" s="144">
        <f>(G164/F164)*100</f>
        <v>100.48492033739456</v>
      </c>
      <c r="I164" s="145">
        <f>G164-F164</f>
        <v>2587.04999999993</v>
      </c>
    </row>
    <row r="165" spans="1:9" ht="15" customHeight="1">
      <c r="A165" s="45"/>
      <c r="B165" s="53" t="s">
        <v>14</v>
      </c>
      <c r="C165" s="47">
        <v>756</v>
      </c>
      <c r="D165" s="47">
        <v>75615</v>
      </c>
      <c r="E165" s="48">
        <v>320</v>
      </c>
      <c r="F165" s="55">
        <v>29500</v>
      </c>
      <c r="G165" s="52">
        <v>29422.08</v>
      </c>
      <c r="H165" s="79">
        <f>(G165/F165)*100</f>
        <v>99.73586440677965</v>
      </c>
      <c r="I165" s="51">
        <f>G165-F165</f>
        <v>-77.91999999999825</v>
      </c>
    </row>
    <row r="166" spans="1:9" ht="15" customHeight="1">
      <c r="A166" s="45"/>
      <c r="B166" s="53" t="s">
        <v>15</v>
      </c>
      <c r="C166" s="47">
        <v>756</v>
      </c>
      <c r="D166" s="47">
        <v>75616</v>
      </c>
      <c r="E166" s="48">
        <v>320</v>
      </c>
      <c r="F166" s="55">
        <v>504000</v>
      </c>
      <c r="G166" s="52">
        <v>506664.97</v>
      </c>
      <c r="H166" s="79">
        <f>(G166/F166)*100</f>
        <v>100.52876388888888</v>
      </c>
      <c r="I166" s="51">
        <f>G166-F166</f>
        <v>2664.969999999972</v>
      </c>
    </row>
    <row r="167" spans="1:9" ht="6" customHeight="1">
      <c r="A167" s="45"/>
      <c r="B167" s="53"/>
      <c r="C167" s="47"/>
      <c r="D167" s="47"/>
      <c r="E167" s="48"/>
      <c r="F167" s="55"/>
      <c r="G167" s="52"/>
      <c r="H167" s="79"/>
      <c r="I167" s="51"/>
    </row>
    <row r="168" spans="1:9" ht="15" customHeight="1">
      <c r="A168" s="45">
        <v>3</v>
      </c>
      <c r="B168" s="53" t="s">
        <v>17</v>
      </c>
      <c r="C168" s="47"/>
      <c r="D168" s="47"/>
      <c r="E168" s="48"/>
      <c r="F168" s="72">
        <f>SUM(F169:F170)</f>
        <v>72000</v>
      </c>
      <c r="G168" s="72">
        <f>SUM(G169:G170)</f>
        <v>72043.2</v>
      </c>
      <c r="H168" s="144">
        <f>(G168/F168)*100</f>
        <v>100.05999999999999</v>
      </c>
      <c r="I168" s="145">
        <f>G168-F168</f>
        <v>43.19999999999709</v>
      </c>
    </row>
    <row r="169" spans="1:9" ht="15" customHeight="1">
      <c r="A169" s="45"/>
      <c r="B169" s="53" t="s">
        <v>14</v>
      </c>
      <c r="C169" s="47">
        <v>756</v>
      </c>
      <c r="D169" s="47">
        <v>75615</v>
      </c>
      <c r="E169" s="48">
        <v>330</v>
      </c>
      <c r="F169" s="55">
        <v>59000</v>
      </c>
      <c r="G169" s="52">
        <v>59184</v>
      </c>
      <c r="H169" s="79">
        <f>(G169/F169)*100</f>
        <v>100.31186440677966</v>
      </c>
      <c r="I169" s="51">
        <f>G169-F169</f>
        <v>184</v>
      </c>
    </row>
    <row r="170" spans="1:9" ht="15" customHeight="1">
      <c r="A170" s="45"/>
      <c r="B170" s="53" t="s">
        <v>15</v>
      </c>
      <c r="C170" s="47">
        <v>756</v>
      </c>
      <c r="D170" s="47">
        <v>75616</v>
      </c>
      <c r="E170" s="48">
        <v>330</v>
      </c>
      <c r="F170" s="55">
        <v>13000</v>
      </c>
      <c r="G170" s="52">
        <v>12859.2</v>
      </c>
      <c r="H170" s="79">
        <f>(G170/F170)*100</f>
        <v>98.91692307692308</v>
      </c>
      <c r="I170" s="51">
        <f>G170-F170</f>
        <v>-140.79999999999927</v>
      </c>
    </row>
    <row r="171" spans="1:9" ht="6" customHeight="1">
      <c r="A171" s="45"/>
      <c r="B171" s="53"/>
      <c r="C171" s="47"/>
      <c r="D171" s="47"/>
      <c r="E171" s="48"/>
      <c r="F171" s="55"/>
      <c r="G171" s="52"/>
      <c r="H171" s="79"/>
      <c r="I171" s="51"/>
    </row>
    <row r="172" spans="1:9" ht="15" customHeight="1">
      <c r="A172" s="45">
        <v>4</v>
      </c>
      <c r="B172" s="53" t="s">
        <v>18</v>
      </c>
      <c r="C172" s="47"/>
      <c r="D172" s="47"/>
      <c r="E172" s="48"/>
      <c r="F172" s="72">
        <f>SUM(F173:F174)</f>
        <v>229100</v>
      </c>
      <c r="G172" s="72">
        <f>SUM(G173:G174)</f>
        <v>231265</v>
      </c>
      <c r="H172" s="144">
        <f>(G172/F172)*100</f>
        <v>100.94500218245308</v>
      </c>
      <c r="I172" s="145">
        <f>G172-F172</f>
        <v>2165</v>
      </c>
    </row>
    <row r="173" spans="1:9" ht="15" customHeight="1">
      <c r="A173" s="45"/>
      <c r="B173" s="53" t="s">
        <v>14</v>
      </c>
      <c r="C173" s="47">
        <v>756</v>
      </c>
      <c r="D173" s="47">
        <v>75615</v>
      </c>
      <c r="E173" s="48">
        <v>340</v>
      </c>
      <c r="F173" s="55">
        <v>21300</v>
      </c>
      <c r="G173" s="52">
        <v>21299</v>
      </c>
      <c r="H173" s="79">
        <f>(G173/F173)*100</f>
        <v>99.99530516431925</v>
      </c>
      <c r="I173" s="51">
        <f>G173-F173</f>
        <v>-1</v>
      </c>
    </row>
    <row r="174" spans="1:9" ht="15" customHeight="1">
      <c r="A174" s="45"/>
      <c r="B174" s="53" t="s">
        <v>15</v>
      </c>
      <c r="C174" s="47">
        <v>756</v>
      </c>
      <c r="D174" s="47">
        <v>75616</v>
      </c>
      <c r="E174" s="48">
        <v>340</v>
      </c>
      <c r="F174" s="55">
        <v>207800</v>
      </c>
      <c r="G174" s="52">
        <v>209966</v>
      </c>
      <c r="H174" s="79">
        <f>(G174/F174)*100</f>
        <v>101.04234841193455</v>
      </c>
      <c r="I174" s="51">
        <f>G174-F174</f>
        <v>2166</v>
      </c>
    </row>
    <row r="175" spans="1:9" ht="4.5" customHeight="1">
      <c r="A175" s="45"/>
      <c r="B175" s="53"/>
      <c r="C175" s="47"/>
      <c r="D175" s="47"/>
      <c r="E175" s="48"/>
      <c r="F175" s="55"/>
      <c r="G175" s="52"/>
      <c r="H175" s="79"/>
      <c r="I175" s="51"/>
    </row>
    <row r="176" spans="1:9" ht="15" customHeight="1">
      <c r="A176" s="45"/>
      <c r="B176" s="60" t="s">
        <v>221</v>
      </c>
      <c r="C176" s="47"/>
      <c r="D176" s="47"/>
      <c r="E176" s="48"/>
      <c r="F176" s="70"/>
      <c r="G176" s="70"/>
      <c r="H176" s="79"/>
      <c r="I176" s="51"/>
    </row>
    <row r="177" spans="1:9" ht="4.5" customHeight="1">
      <c r="A177" s="45"/>
      <c r="B177" s="60"/>
      <c r="C177" s="47"/>
      <c r="D177" s="47"/>
      <c r="E177" s="48"/>
      <c r="F177" s="49"/>
      <c r="G177" s="49"/>
      <c r="H177" s="79"/>
      <c r="I177" s="51"/>
    </row>
    <row r="178" spans="1:9" ht="15" customHeight="1">
      <c r="A178" s="45">
        <v>5</v>
      </c>
      <c r="B178" s="53" t="s">
        <v>100</v>
      </c>
      <c r="C178" s="47"/>
      <c r="D178" s="47"/>
      <c r="E178" s="48"/>
      <c r="F178" s="55"/>
      <c r="G178" s="52"/>
      <c r="H178" s="79"/>
      <c r="I178" s="51"/>
    </row>
    <row r="179" spans="1:9" ht="15" customHeight="1">
      <c r="A179" s="45"/>
      <c r="B179" s="53" t="s">
        <v>102</v>
      </c>
      <c r="C179" s="47"/>
      <c r="D179" s="47"/>
      <c r="E179" s="48"/>
      <c r="F179" s="55"/>
      <c r="G179" s="52"/>
      <c r="H179" s="79"/>
      <c r="I179" s="51"/>
    </row>
    <row r="180" spans="1:9" ht="15" customHeight="1">
      <c r="A180" s="45"/>
      <c r="B180" s="53" t="s">
        <v>101</v>
      </c>
      <c r="C180" s="47">
        <v>756</v>
      </c>
      <c r="D180" s="47">
        <v>75601</v>
      </c>
      <c r="E180" s="48">
        <v>350</v>
      </c>
      <c r="F180" s="55">
        <v>3600</v>
      </c>
      <c r="G180" s="55">
        <v>3941.3</v>
      </c>
      <c r="H180" s="79">
        <f>(G180/F180)*100</f>
        <v>109.48055555555555</v>
      </c>
      <c r="I180" s="51">
        <f>G180-F180</f>
        <v>341.3000000000002</v>
      </c>
    </row>
    <row r="181" spans="1:9" ht="4.5" customHeight="1">
      <c r="A181" s="45"/>
      <c r="B181" s="53"/>
      <c r="C181" s="47"/>
      <c r="D181" s="47"/>
      <c r="E181" s="48"/>
      <c r="F181" s="55"/>
      <c r="G181" s="55"/>
      <c r="H181" s="79"/>
      <c r="I181" s="51"/>
    </row>
    <row r="182" spans="1:9" ht="15" customHeight="1">
      <c r="A182" s="45">
        <v>6</v>
      </c>
      <c r="B182" s="53" t="s">
        <v>19</v>
      </c>
      <c r="C182" s="47">
        <v>756</v>
      </c>
      <c r="D182" s="47">
        <v>75616</v>
      </c>
      <c r="E182" s="48">
        <v>360</v>
      </c>
      <c r="F182" s="55">
        <v>19600</v>
      </c>
      <c r="G182" s="52">
        <v>19585</v>
      </c>
      <c r="H182" s="79">
        <f>(G182/F182)*100</f>
        <v>99.9234693877551</v>
      </c>
      <c r="I182" s="51">
        <f>G182-F182</f>
        <v>-15</v>
      </c>
    </row>
    <row r="183" spans="1:9" ht="4.5" customHeight="1">
      <c r="A183" s="45"/>
      <c r="B183" s="53"/>
      <c r="C183" s="47"/>
      <c r="D183" s="47"/>
      <c r="E183" s="48"/>
      <c r="F183" s="55"/>
      <c r="G183" s="52"/>
      <c r="H183" s="79"/>
      <c r="I183" s="51"/>
    </row>
    <row r="184" spans="1:9" ht="15" customHeight="1">
      <c r="A184" s="45">
        <v>7</v>
      </c>
      <c r="B184" s="53" t="s">
        <v>222</v>
      </c>
      <c r="C184" s="47"/>
      <c r="D184" s="47"/>
      <c r="E184" s="48"/>
      <c r="F184" s="72">
        <f>SUM(F185:F186)</f>
        <v>164088.16</v>
      </c>
      <c r="G184" s="72">
        <f>SUM(G185:G186)</f>
        <v>164470.75</v>
      </c>
      <c r="H184" s="144">
        <f>(G184/F184)*100</f>
        <v>100.23316124697845</v>
      </c>
      <c r="I184" s="145">
        <f>G184-F184</f>
        <v>382.5899999999965</v>
      </c>
    </row>
    <row r="185" spans="1:9" ht="15" customHeight="1">
      <c r="A185" s="45"/>
      <c r="B185" s="53" t="s">
        <v>14</v>
      </c>
      <c r="C185" s="47">
        <v>756</v>
      </c>
      <c r="D185" s="47">
        <v>75615</v>
      </c>
      <c r="E185" s="48">
        <v>500</v>
      </c>
      <c r="F185" s="55">
        <v>2000</v>
      </c>
      <c r="G185" s="52">
        <v>2286.82</v>
      </c>
      <c r="H185" s="79">
        <f>(G185/F185)*100</f>
        <v>114.34100000000001</v>
      </c>
      <c r="I185" s="51">
        <f>G185-F185</f>
        <v>286.82000000000016</v>
      </c>
    </row>
    <row r="186" spans="1:9" ht="15" customHeight="1">
      <c r="A186" s="45"/>
      <c r="B186" s="53" t="s">
        <v>15</v>
      </c>
      <c r="C186" s="47">
        <v>756</v>
      </c>
      <c r="D186" s="47">
        <v>75616</v>
      </c>
      <c r="E186" s="48">
        <v>500</v>
      </c>
      <c r="F186" s="55">
        <v>162088.16</v>
      </c>
      <c r="G186" s="52">
        <v>162183.93</v>
      </c>
      <c r="H186" s="79">
        <f>(G186/F186)*100</f>
        <v>100.05908512996878</v>
      </c>
      <c r="I186" s="51">
        <f>G186-F186</f>
        <v>95.76999999998952</v>
      </c>
    </row>
    <row r="187" spans="1:9" ht="4.5" customHeight="1">
      <c r="A187" s="45"/>
      <c r="B187" s="53"/>
      <c r="C187" s="47"/>
      <c r="D187" s="47"/>
      <c r="E187" s="48"/>
      <c r="F187" s="55"/>
      <c r="G187" s="52"/>
      <c r="H187" s="79"/>
      <c r="I187" s="51"/>
    </row>
    <row r="188" spans="1:10" ht="15" customHeight="1">
      <c r="A188" s="45" t="s">
        <v>20</v>
      </c>
      <c r="B188" s="57" t="s">
        <v>223</v>
      </c>
      <c r="C188" s="47"/>
      <c r="D188" s="47"/>
      <c r="E188" s="48"/>
      <c r="F188" s="55"/>
      <c r="G188" s="52"/>
      <c r="H188" s="79"/>
      <c r="I188" s="51"/>
      <c r="J188" s="7"/>
    </row>
    <row r="189" spans="1:13" ht="15" customHeight="1">
      <c r="A189" s="45"/>
      <c r="B189" s="57" t="s">
        <v>224</v>
      </c>
      <c r="C189" s="47"/>
      <c r="D189" s="47"/>
      <c r="E189" s="48"/>
      <c r="F189" s="49">
        <f>SUM(F192:F195)</f>
        <v>2909076</v>
      </c>
      <c r="G189" s="49">
        <f>SUM(G192:G195)</f>
        <v>2967374.29</v>
      </c>
      <c r="H189" s="77">
        <f>(G189/F189)*100</f>
        <v>102.0040139893217</v>
      </c>
      <c r="I189" s="143">
        <f>G189-F189</f>
        <v>58298.29000000004</v>
      </c>
      <c r="L189" s="7"/>
      <c r="M189" s="7"/>
    </row>
    <row r="190" spans="1:13" ht="4.5" customHeight="1">
      <c r="A190" s="45"/>
      <c r="B190" s="53"/>
      <c r="C190" s="47"/>
      <c r="D190" s="47"/>
      <c r="E190" s="48"/>
      <c r="F190" s="55"/>
      <c r="G190" s="52"/>
      <c r="H190" s="79"/>
      <c r="I190" s="51"/>
      <c r="L190" s="7"/>
      <c r="M190" s="7"/>
    </row>
    <row r="191" spans="1:13" ht="15" customHeight="1">
      <c r="A191" s="45">
        <v>1</v>
      </c>
      <c r="B191" s="53" t="s">
        <v>104</v>
      </c>
      <c r="C191" s="47"/>
      <c r="D191" s="47"/>
      <c r="E191" s="48"/>
      <c r="F191" s="55"/>
      <c r="G191" s="52"/>
      <c r="H191" s="79"/>
      <c r="I191" s="51"/>
      <c r="L191" s="7"/>
      <c r="M191" s="7"/>
    </row>
    <row r="192" spans="1:13" ht="15" customHeight="1">
      <c r="A192" s="45"/>
      <c r="B192" s="53" t="s">
        <v>178</v>
      </c>
      <c r="C192" s="47">
        <v>756</v>
      </c>
      <c r="D192" s="47">
        <v>75621</v>
      </c>
      <c r="E192" s="48">
        <v>10</v>
      </c>
      <c r="F192" s="55">
        <v>2799076</v>
      </c>
      <c r="G192" s="52">
        <v>2846800</v>
      </c>
      <c r="H192" s="79">
        <f>(G192/F192)*100</f>
        <v>101.7049912185307</v>
      </c>
      <c r="I192" s="51">
        <f>G192-F192</f>
        <v>47724</v>
      </c>
      <c r="L192" s="7"/>
      <c r="M192" s="7"/>
    </row>
    <row r="193" spans="1:13" ht="6" customHeight="1">
      <c r="A193" s="45"/>
      <c r="B193" s="90"/>
      <c r="C193" s="47"/>
      <c r="D193" s="47"/>
      <c r="E193" s="48"/>
      <c r="F193" s="55"/>
      <c r="G193" s="52"/>
      <c r="H193" s="79"/>
      <c r="I193" s="51"/>
      <c r="L193" s="7"/>
      <c r="M193" s="7"/>
    </row>
    <row r="194" spans="1:9" ht="15" customHeight="1">
      <c r="A194" s="45">
        <v>2</v>
      </c>
      <c r="B194" s="53" t="s">
        <v>104</v>
      </c>
      <c r="C194" s="47"/>
      <c r="D194" s="47"/>
      <c r="E194" s="48"/>
      <c r="F194" s="55"/>
      <c r="G194" s="52"/>
      <c r="H194" s="79"/>
      <c r="I194" s="51"/>
    </row>
    <row r="195" spans="1:9" ht="15" customHeight="1">
      <c r="A195" s="45"/>
      <c r="B195" s="90" t="s">
        <v>179</v>
      </c>
      <c r="C195" s="47">
        <v>756</v>
      </c>
      <c r="D195" s="47">
        <v>75621</v>
      </c>
      <c r="E195" s="48">
        <v>20</v>
      </c>
      <c r="F195" s="55">
        <v>110000</v>
      </c>
      <c r="G195" s="52">
        <v>120574.29</v>
      </c>
      <c r="H195" s="79">
        <f>(G195/F195)*100</f>
        <v>109.61299090909091</v>
      </c>
      <c r="I195" s="51">
        <f>G195-F195</f>
        <v>10574.289999999994</v>
      </c>
    </row>
    <row r="196" spans="1:9" ht="6" customHeight="1">
      <c r="A196" s="80"/>
      <c r="C196" s="80"/>
      <c r="E196" s="80"/>
      <c r="G196" s="80"/>
      <c r="I196" s="80"/>
    </row>
    <row r="197" spans="1:9" ht="9" customHeight="1">
      <c r="A197" s="93"/>
      <c r="B197" s="94"/>
      <c r="C197" s="95"/>
      <c r="D197" s="95"/>
      <c r="E197" s="96"/>
      <c r="F197" s="97"/>
      <c r="G197" s="98"/>
      <c r="H197" s="99"/>
      <c r="I197" s="100"/>
    </row>
    <row r="198" spans="1:9" ht="6" customHeight="1">
      <c r="A198" s="101"/>
      <c r="B198" s="102"/>
      <c r="C198" s="103"/>
      <c r="D198" s="103"/>
      <c r="E198" s="104"/>
      <c r="F198" s="105"/>
      <c r="G198" s="106"/>
      <c r="H198" s="107"/>
      <c r="I198" s="108"/>
    </row>
    <row r="199" spans="1:9" ht="15" customHeight="1">
      <c r="A199" s="168" t="s">
        <v>33</v>
      </c>
      <c r="B199" s="168" t="s">
        <v>11</v>
      </c>
      <c r="C199" s="168" t="s">
        <v>34</v>
      </c>
      <c r="D199" s="168"/>
      <c r="E199" s="168"/>
      <c r="F199" s="82" t="s">
        <v>47</v>
      </c>
      <c r="G199" s="168" t="s">
        <v>166</v>
      </c>
      <c r="H199" s="168"/>
      <c r="I199" s="83" t="s">
        <v>190</v>
      </c>
    </row>
    <row r="200" spans="1:9" ht="15" customHeight="1">
      <c r="A200" s="168"/>
      <c r="B200" s="168"/>
      <c r="C200" s="84" t="s">
        <v>0</v>
      </c>
      <c r="D200" s="84" t="s">
        <v>1</v>
      </c>
      <c r="E200" s="84" t="s">
        <v>2</v>
      </c>
      <c r="F200" s="64" t="s">
        <v>48</v>
      </c>
      <c r="G200" s="84" t="s">
        <v>4</v>
      </c>
      <c r="H200" s="84" t="s">
        <v>10</v>
      </c>
      <c r="I200" s="85" t="s">
        <v>191</v>
      </c>
    </row>
    <row r="201" spans="1:9" ht="15" customHeight="1">
      <c r="A201" s="81">
        <v>1</v>
      </c>
      <c r="B201" s="81">
        <v>2</v>
      </c>
      <c r="C201" s="81">
        <v>3</v>
      </c>
      <c r="D201" s="81">
        <v>4</v>
      </c>
      <c r="E201" s="81">
        <v>5</v>
      </c>
      <c r="F201" s="81">
        <v>6</v>
      </c>
      <c r="G201" s="81">
        <v>7</v>
      </c>
      <c r="H201" s="81">
        <v>8</v>
      </c>
      <c r="I201" s="86">
        <v>9</v>
      </c>
    </row>
    <row r="202" spans="1:9" ht="6" customHeight="1">
      <c r="A202" s="45"/>
      <c r="B202" s="45"/>
      <c r="C202" s="45"/>
      <c r="D202" s="45"/>
      <c r="E202" s="45"/>
      <c r="F202" s="45"/>
      <c r="G202" s="45"/>
      <c r="H202" s="45"/>
      <c r="I202" s="83"/>
    </row>
    <row r="203" spans="1:9" ht="15" customHeight="1">
      <c r="A203" s="45" t="s">
        <v>23</v>
      </c>
      <c r="B203" s="57" t="s">
        <v>3</v>
      </c>
      <c r="C203" s="47"/>
      <c r="D203" s="47"/>
      <c r="E203" s="48"/>
      <c r="F203" s="49">
        <f>SUM(F205:F218)</f>
        <v>511639</v>
      </c>
      <c r="G203" s="49">
        <f>SUM(G205:G218)</f>
        <v>512968.17000000004</v>
      </c>
      <c r="H203" s="77">
        <f>(G203/F203)*100</f>
        <v>100.25978668553415</v>
      </c>
      <c r="I203" s="143">
        <f>G203-F203</f>
        <v>1329.170000000042</v>
      </c>
    </row>
    <row r="204" spans="1:10" ht="6" customHeight="1">
      <c r="A204" s="45"/>
      <c r="B204" s="45"/>
      <c r="C204" s="45"/>
      <c r="D204" s="45"/>
      <c r="E204" s="45"/>
      <c r="F204" s="45"/>
      <c r="G204" s="45"/>
      <c r="H204" s="45"/>
      <c r="I204" s="123"/>
      <c r="J204" s="7"/>
    </row>
    <row r="205" spans="1:9" ht="15" customHeight="1">
      <c r="A205" s="45">
        <v>1</v>
      </c>
      <c r="B205" s="53" t="s">
        <v>21</v>
      </c>
      <c r="C205" s="47">
        <v>756</v>
      </c>
      <c r="D205" s="47">
        <v>75616</v>
      </c>
      <c r="E205" s="48">
        <v>430</v>
      </c>
      <c r="F205" s="52">
        <v>8000</v>
      </c>
      <c r="G205" s="56">
        <v>7768</v>
      </c>
      <c r="H205" s="79">
        <f>(G205/F205)*100</f>
        <v>97.1</v>
      </c>
      <c r="I205" s="51">
        <f>G205-F205</f>
        <v>-232</v>
      </c>
    </row>
    <row r="206" spans="1:10" ht="6" customHeight="1">
      <c r="A206" s="45"/>
      <c r="B206" s="45"/>
      <c r="C206" s="45"/>
      <c r="D206" s="45"/>
      <c r="E206" s="45"/>
      <c r="F206" s="45"/>
      <c r="G206" s="45"/>
      <c r="H206" s="79"/>
      <c r="I206" s="51"/>
      <c r="J206" s="7"/>
    </row>
    <row r="207" spans="1:9" ht="15" customHeight="1">
      <c r="A207" s="45">
        <v>2</v>
      </c>
      <c r="B207" s="53" t="s">
        <v>22</v>
      </c>
      <c r="C207" s="47">
        <v>756</v>
      </c>
      <c r="D207" s="109">
        <v>75616</v>
      </c>
      <c r="E207" s="48">
        <v>440</v>
      </c>
      <c r="F207" s="52">
        <v>6000</v>
      </c>
      <c r="G207" s="56">
        <v>6475</v>
      </c>
      <c r="H207" s="79">
        <f>(G207/F207)*100</f>
        <v>107.91666666666666</v>
      </c>
      <c r="I207" s="51">
        <f>G207-F207</f>
        <v>475</v>
      </c>
    </row>
    <row r="208" spans="1:9" ht="6" customHeight="1">
      <c r="A208" s="45"/>
      <c r="B208" s="53"/>
      <c r="C208" s="47"/>
      <c r="D208" s="109"/>
      <c r="E208" s="48"/>
      <c r="F208" s="52"/>
      <c r="G208" s="56"/>
      <c r="H208" s="79"/>
      <c r="I208" s="51"/>
    </row>
    <row r="209" spans="1:9" ht="15" customHeight="1">
      <c r="A209" s="45">
        <v>3</v>
      </c>
      <c r="B209" s="53" t="s">
        <v>105</v>
      </c>
      <c r="C209" s="109">
        <v>756</v>
      </c>
      <c r="D209" s="53">
        <v>75618</v>
      </c>
      <c r="E209" s="110">
        <v>410</v>
      </c>
      <c r="F209" s="111">
        <v>28000</v>
      </c>
      <c r="G209" s="62">
        <v>28715</v>
      </c>
      <c r="H209" s="79">
        <f>(G209/F209)*100</f>
        <v>102.55357142857142</v>
      </c>
      <c r="I209" s="51">
        <f>G209-F209</f>
        <v>715</v>
      </c>
    </row>
    <row r="210" spans="1:9" ht="6" customHeight="1">
      <c r="A210" s="45"/>
      <c r="B210" s="53"/>
      <c r="C210" s="109"/>
      <c r="D210" s="53"/>
      <c r="E210" s="110"/>
      <c r="F210" s="111"/>
      <c r="G210" s="62"/>
      <c r="H210" s="79"/>
      <c r="I210" s="51"/>
    </row>
    <row r="211" spans="1:9" ht="15" customHeight="1">
      <c r="A211" s="45">
        <v>4</v>
      </c>
      <c r="B211" s="53" t="s">
        <v>106</v>
      </c>
      <c r="C211" s="47">
        <v>756</v>
      </c>
      <c r="D211" s="47">
        <v>75618</v>
      </c>
      <c r="E211" s="48">
        <v>490</v>
      </c>
      <c r="F211" s="111">
        <v>19000</v>
      </c>
      <c r="G211" s="62">
        <v>19049.13</v>
      </c>
      <c r="H211" s="79">
        <f>(G211/F211)*100</f>
        <v>100.25857894736842</v>
      </c>
      <c r="I211" s="51">
        <f>G211-F211</f>
        <v>49.13000000000102</v>
      </c>
    </row>
    <row r="212" spans="1:9" ht="6" customHeight="1">
      <c r="A212" s="45"/>
      <c r="B212" s="53"/>
      <c r="C212" s="47"/>
      <c r="D212" s="47"/>
      <c r="E212" s="48"/>
      <c r="F212" s="55"/>
      <c r="G212" s="52"/>
      <c r="H212" s="79"/>
      <c r="I212" s="51"/>
    </row>
    <row r="213" spans="1:9" ht="15" customHeight="1">
      <c r="A213" s="45">
        <v>5</v>
      </c>
      <c r="B213" s="53" t="s">
        <v>107</v>
      </c>
      <c r="C213" s="61"/>
      <c r="D213" s="61"/>
      <c r="E213" s="61"/>
      <c r="F213" s="52"/>
      <c r="G213" s="56"/>
      <c r="H213" s="79"/>
      <c r="I213" s="51"/>
    </row>
    <row r="214" spans="1:9" ht="15" customHeight="1">
      <c r="A214" s="45"/>
      <c r="B214" s="53" t="s">
        <v>108</v>
      </c>
      <c r="C214" s="47">
        <v>851</v>
      </c>
      <c r="D214" s="47">
        <v>85154</v>
      </c>
      <c r="E214" s="48">
        <v>480</v>
      </c>
      <c r="F214" s="111">
        <v>180000</v>
      </c>
      <c r="G214" s="62">
        <v>180299.96</v>
      </c>
      <c r="H214" s="79">
        <f>(G214/F214)*100</f>
        <v>100.16664444444443</v>
      </c>
      <c r="I214" s="51">
        <f>G214-F214</f>
        <v>299.95999999999185</v>
      </c>
    </row>
    <row r="215" spans="1:9" ht="6" customHeight="1">
      <c r="A215" s="45"/>
      <c r="B215" s="53"/>
      <c r="C215" s="47"/>
      <c r="D215" s="47"/>
      <c r="E215" s="48"/>
      <c r="F215" s="111"/>
      <c r="G215" s="62"/>
      <c r="H215" s="79"/>
      <c r="I215" s="51"/>
    </row>
    <row r="216" spans="1:9" ht="15" customHeight="1">
      <c r="A216" s="45">
        <v>6</v>
      </c>
      <c r="B216" s="53" t="s">
        <v>180</v>
      </c>
      <c r="C216" s="47"/>
      <c r="D216" s="47"/>
      <c r="E216" s="48"/>
      <c r="F216" s="52"/>
      <c r="G216" s="56"/>
      <c r="H216" s="79"/>
      <c r="I216" s="51"/>
    </row>
    <row r="217" spans="1:9" ht="15" customHeight="1">
      <c r="A217" s="45"/>
      <c r="B217" s="112" t="s">
        <v>181</v>
      </c>
      <c r="C217" s="47"/>
      <c r="D217" s="47"/>
      <c r="E217" s="48"/>
      <c r="F217" s="52"/>
      <c r="G217" s="52"/>
      <c r="H217" s="79"/>
      <c r="I217" s="51"/>
    </row>
    <row r="218" spans="1:9" ht="15" customHeight="1">
      <c r="A218" s="45"/>
      <c r="B218" s="112" t="s">
        <v>182</v>
      </c>
      <c r="C218" s="47">
        <v>900</v>
      </c>
      <c r="D218" s="47">
        <v>90019</v>
      </c>
      <c r="E218" s="48">
        <v>690</v>
      </c>
      <c r="F218" s="52">
        <v>270639</v>
      </c>
      <c r="G218" s="52">
        <v>270661.08</v>
      </c>
      <c r="H218" s="79">
        <f>(G218/F218)*100</f>
        <v>100.00815846940021</v>
      </c>
      <c r="I218" s="51">
        <f>G218-F218</f>
        <v>22.080000000016298</v>
      </c>
    </row>
    <row r="219" spans="1:9" ht="6" customHeight="1">
      <c r="A219" s="45"/>
      <c r="B219" s="53"/>
      <c r="C219" s="53"/>
      <c r="D219" s="53"/>
      <c r="E219" s="53"/>
      <c r="F219" s="62"/>
      <c r="G219" s="62"/>
      <c r="H219" s="79"/>
      <c r="I219" s="51"/>
    </row>
    <row r="220" spans="1:9" ht="15" customHeight="1">
      <c r="A220" s="45" t="s">
        <v>30</v>
      </c>
      <c r="B220" s="57" t="s">
        <v>6</v>
      </c>
      <c r="C220" s="47"/>
      <c r="D220" s="47"/>
      <c r="E220" s="47"/>
      <c r="F220" s="50">
        <f>F224+F222+F229+F235+F237+F244+F249</f>
        <v>302630</v>
      </c>
      <c r="G220" s="50">
        <f>G224+G222+G229+G235+G237+G244+G249</f>
        <v>312608.27999999997</v>
      </c>
      <c r="H220" s="77">
        <f>(G220/F220)*100</f>
        <v>103.2971879853286</v>
      </c>
      <c r="I220" s="143">
        <f>G220-F220</f>
        <v>9978.27999999997</v>
      </c>
    </row>
    <row r="221" spans="1:9" ht="6" customHeight="1">
      <c r="A221" s="45"/>
      <c r="B221" s="57"/>
      <c r="C221" s="47"/>
      <c r="D221" s="47"/>
      <c r="E221" s="47"/>
      <c r="F221" s="52"/>
      <c r="G221" s="50"/>
      <c r="H221" s="79"/>
      <c r="I221" s="51"/>
    </row>
    <row r="222" spans="1:9" ht="15" customHeight="1">
      <c r="A222" s="45">
        <v>1</v>
      </c>
      <c r="B222" s="53" t="s">
        <v>27</v>
      </c>
      <c r="C222" s="47">
        <v>700</v>
      </c>
      <c r="D222" s="47">
        <v>70005</v>
      </c>
      <c r="E222" s="48">
        <v>470</v>
      </c>
      <c r="F222" s="52">
        <v>10842</v>
      </c>
      <c r="G222" s="52">
        <v>10841.87</v>
      </c>
      <c r="H222" s="79">
        <f>(G222/F222)*100</f>
        <v>99.99880095923263</v>
      </c>
      <c r="I222" s="51">
        <f>G222-F222</f>
        <v>-0.12999999999919964</v>
      </c>
    </row>
    <row r="223" spans="1:9" ht="6" customHeight="1">
      <c r="A223" s="45"/>
      <c r="B223" s="53"/>
      <c r="C223" s="47"/>
      <c r="D223" s="47"/>
      <c r="E223" s="48"/>
      <c r="F223" s="52"/>
      <c r="G223" s="52"/>
      <c r="H223" s="79"/>
      <c r="I223" s="51"/>
    </row>
    <row r="224" spans="1:9" ht="15" customHeight="1">
      <c r="A224" s="45">
        <v>2</v>
      </c>
      <c r="B224" s="53" t="s">
        <v>24</v>
      </c>
      <c r="C224" s="47">
        <v>700</v>
      </c>
      <c r="D224" s="47">
        <v>70005</v>
      </c>
      <c r="E224" s="48">
        <v>750</v>
      </c>
      <c r="F224" s="113">
        <f>SUM(F225:F227)</f>
        <v>26797</v>
      </c>
      <c r="G224" s="113">
        <f>SUM(G225:G227)</f>
        <v>30221.089999999997</v>
      </c>
      <c r="H224" s="144">
        <f>(G224/F224)*100</f>
        <v>112.77788558420718</v>
      </c>
      <c r="I224" s="145">
        <f>G224-F224</f>
        <v>3424.0899999999965</v>
      </c>
    </row>
    <row r="225" spans="1:9" ht="15" customHeight="1">
      <c r="A225" s="45"/>
      <c r="B225" s="53" t="s">
        <v>25</v>
      </c>
      <c r="C225" s="47"/>
      <c r="D225" s="47"/>
      <c r="E225" s="48"/>
      <c r="F225" s="52">
        <v>3776</v>
      </c>
      <c r="G225" s="52">
        <v>7651</v>
      </c>
      <c r="H225" s="79">
        <f>(G225/F225)*100</f>
        <v>202.62182203389833</v>
      </c>
      <c r="I225" s="51">
        <f>G225-F225</f>
        <v>3875</v>
      </c>
    </row>
    <row r="226" spans="1:9" ht="15" customHeight="1">
      <c r="A226" s="53"/>
      <c r="B226" s="53" t="s">
        <v>35</v>
      </c>
      <c r="C226" s="47"/>
      <c r="D226" s="47"/>
      <c r="E226" s="48"/>
      <c r="F226" s="52">
        <v>3000</v>
      </c>
      <c r="G226" s="52">
        <v>3244.33</v>
      </c>
      <c r="H226" s="79">
        <f>(G226/F226)*100</f>
        <v>108.14433333333334</v>
      </c>
      <c r="I226" s="51">
        <f>G226-F226</f>
        <v>244.32999999999993</v>
      </c>
    </row>
    <row r="227" spans="1:9" ht="15" customHeight="1">
      <c r="A227" s="53"/>
      <c r="B227" s="53" t="s">
        <v>26</v>
      </c>
      <c r="C227" s="47"/>
      <c r="D227" s="47"/>
      <c r="E227" s="48"/>
      <c r="F227" s="52">
        <v>20021</v>
      </c>
      <c r="G227" s="52">
        <v>19325.76</v>
      </c>
      <c r="H227" s="79">
        <f>(G227/F227)*100</f>
        <v>96.5274461815094</v>
      </c>
      <c r="I227" s="51">
        <f>G227-F227</f>
        <v>-695.2400000000016</v>
      </c>
    </row>
    <row r="228" spans="1:9" ht="6" customHeight="1">
      <c r="A228" s="53"/>
      <c r="B228" s="53"/>
      <c r="C228" s="47"/>
      <c r="D228" s="47"/>
      <c r="E228" s="48"/>
      <c r="F228" s="52"/>
      <c r="G228" s="52"/>
      <c r="H228" s="79"/>
      <c r="I228" s="51"/>
    </row>
    <row r="229" spans="1:9" ht="15" customHeight="1">
      <c r="A229" s="45">
        <v>3</v>
      </c>
      <c r="B229" s="53" t="s">
        <v>42</v>
      </c>
      <c r="C229" s="47">
        <v>700</v>
      </c>
      <c r="D229" s="47">
        <v>70005</v>
      </c>
      <c r="E229" s="48">
        <v>750</v>
      </c>
      <c r="F229" s="113">
        <f>SUM(F230:F231)</f>
        <v>32900</v>
      </c>
      <c r="G229" s="113">
        <f>SUM(G230:G231)</f>
        <v>34374.51</v>
      </c>
      <c r="H229" s="144">
        <f>(G229/F229)*100</f>
        <v>104.4817933130699</v>
      </c>
      <c r="I229" s="145">
        <f>G229-F229</f>
        <v>1474.510000000002</v>
      </c>
    </row>
    <row r="230" spans="1:9" ht="15" customHeight="1">
      <c r="A230" s="45"/>
      <c r="B230" s="53" t="s">
        <v>28</v>
      </c>
      <c r="C230" s="47"/>
      <c r="D230" s="47"/>
      <c r="E230" s="48"/>
      <c r="F230" s="55">
        <v>15200</v>
      </c>
      <c r="G230" s="52">
        <v>16322.97</v>
      </c>
      <c r="H230" s="79">
        <f>(G230/F230)*100</f>
        <v>107.38796052631578</v>
      </c>
      <c r="I230" s="51">
        <f>G230-F230</f>
        <v>1122.9699999999993</v>
      </c>
    </row>
    <row r="231" spans="1:9" ht="15" customHeight="1">
      <c r="A231" s="53"/>
      <c r="B231" s="53" t="s">
        <v>29</v>
      </c>
      <c r="C231" s="47"/>
      <c r="D231" s="47"/>
      <c r="E231" s="48"/>
      <c r="F231" s="55">
        <v>17700</v>
      </c>
      <c r="G231" s="52">
        <v>18051.54</v>
      </c>
      <c r="H231" s="79">
        <f>(G231/F231)*100</f>
        <v>101.98610169491526</v>
      </c>
      <c r="I231" s="51">
        <f>G231-F231</f>
        <v>351.5400000000009</v>
      </c>
    </row>
    <row r="232" spans="1:9" ht="6" customHeight="1">
      <c r="A232" s="53"/>
      <c r="B232" s="53"/>
      <c r="C232" s="47"/>
      <c r="D232" s="47"/>
      <c r="E232" s="48"/>
      <c r="F232" s="55"/>
      <c r="G232" s="52"/>
      <c r="H232" s="79"/>
      <c r="I232" s="51"/>
    </row>
    <row r="233" spans="1:9" ht="15" customHeight="1">
      <c r="A233" s="45">
        <v>4</v>
      </c>
      <c r="B233" s="53" t="s">
        <v>225</v>
      </c>
      <c r="C233" s="47"/>
      <c r="D233" s="47"/>
      <c r="E233" s="48"/>
      <c r="F233" s="54"/>
      <c r="G233" s="50"/>
      <c r="H233" s="79"/>
      <c r="I233" s="51"/>
    </row>
    <row r="234" spans="1:9" ht="15" customHeight="1">
      <c r="A234" s="45"/>
      <c r="B234" s="53" t="s">
        <v>226</v>
      </c>
      <c r="C234" s="47"/>
      <c r="D234" s="47"/>
      <c r="E234" s="48"/>
      <c r="F234" s="54"/>
      <c r="G234" s="50"/>
      <c r="H234" s="79"/>
      <c r="I234" s="51"/>
    </row>
    <row r="235" spans="1:9" ht="15" customHeight="1">
      <c r="A235" s="53"/>
      <c r="B235" s="53" t="s">
        <v>227</v>
      </c>
      <c r="C235" s="53">
        <v>700</v>
      </c>
      <c r="D235" s="53">
        <v>70005</v>
      </c>
      <c r="E235" s="114">
        <v>830</v>
      </c>
      <c r="F235" s="52">
        <v>50752</v>
      </c>
      <c r="G235" s="52">
        <v>48403.77</v>
      </c>
      <c r="H235" s="79">
        <f>(G235/F235)*100</f>
        <v>95.37312815258512</v>
      </c>
      <c r="I235" s="51">
        <f>G235-F235</f>
        <v>-2348.230000000003</v>
      </c>
    </row>
    <row r="236" spans="1:9" ht="6" customHeight="1">
      <c r="A236" s="53"/>
      <c r="B236" s="53"/>
      <c r="C236" s="53"/>
      <c r="D236" s="53"/>
      <c r="E236" s="114"/>
      <c r="F236" s="52"/>
      <c r="G236" s="52"/>
      <c r="H236" s="79"/>
      <c r="I236" s="51"/>
    </row>
    <row r="237" spans="1:9" ht="15" customHeight="1">
      <c r="A237" s="45">
        <v>5</v>
      </c>
      <c r="B237" s="53" t="s">
        <v>109</v>
      </c>
      <c r="C237" s="63" t="s">
        <v>51</v>
      </c>
      <c r="D237" s="47">
        <v>1095</v>
      </c>
      <c r="E237" s="48">
        <v>770</v>
      </c>
      <c r="F237" s="55">
        <v>11404</v>
      </c>
      <c r="G237" s="52">
        <v>11404</v>
      </c>
      <c r="H237" s="79">
        <f>(G237/F237)*100</f>
        <v>100</v>
      </c>
      <c r="I237" s="51">
        <f>G237-F237</f>
        <v>0</v>
      </c>
    </row>
    <row r="238" spans="1:9" ht="15" customHeight="1">
      <c r="A238" s="45"/>
      <c r="B238" s="45" t="s">
        <v>76</v>
      </c>
      <c r="C238" s="47"/>
      <c r="D238" s="47"/>
      <c r="E238" s="48"/>
      <c r="F238" s="70"/>
      <c r="G238" s="70"/>
      <c r="H238" s="79"/>
      <c r="I238" s="51"/>
    </row>
    <row r="239" spans="1:9" ht="6" customHeight="1">
      <c r="A239" s="45"/>
      <c r="B239" s="45"/>
      <c r="C239" s="47"/>
      <c r="D239" s="47"/>
      <c r="E239" s="48"/>
      <c r="F239" s="88"/>
      <c r="G239" s="115"/>
      <c r="H239" s="79"/>
      <c r="I239" s="51"/>
    </row>
    <row r="240" spans="1:9" ht="15" customHeight="1">
      <c r="A240" s="45">
        <v>6</v>
      </c>
      <c r="B240" s="67" t="s">
        <v>110</v>
      </c>
      <c r="C240" s="47"/>
      <c r="D240" s="47"/>
      <c r="E240" s="48"/>
      <c r="F240" s="88"/>
      <c r="G240" s="115"/>
      <c r="H240" s="79"/>
      <c r="I240" s="51"/>
    </row>
    <row r="241" spans="1:9" ht="15" customHeight="1">
      <c r="A241" s="45"/>
      <c r="B241" s="67" t="s">
        <v>111</v>
      </c>
      <c r="C241" s="47"/>
      <c r="D241" s="47"/>
      <c r="E241" s="48"/>
      <c r="F241" s="88"/>
      <c r="G241" s="115"/>
      <c r="H241" s="79"/>
      <c r="I241" s="51"/>
    </row>
    <row r="242" spans="1:9" ht="15" customHeight="1">
      <c r="A242" s="45"/>
      <c r="B242" s="67" t="s">
        <v>112</v>
      </c>
      <c r="C242" s="47"/>
      <c r="D242" s="47"/>
      <c r="E242" s="48"/>
      <c r="F242" s="88"/>
      <c r="G242" s="115"/>
      <c r="H242" s="79"/>
      <c r="I242" s="51"/>
    </row>
    <row r="243" spans="1:9" ht="15" customHeight="1">
      <c r="A243" s="45"/>
      <c r="B243" s="67" t="s">
        <v>113</v>
      </c>
      <c r="C243" s="47"/>
      <c r="D243" s="47"/>
      <c r="E243" s="48"/>
      <c r="F243" s="88"/>
      <c r="G243" s="115"/>
      <c r="H243" s="79"/>
      <c r="I243" s="51"/>
    </row>
    <row r="244" spans="1:9" ht="15" customHeight="1">
      <c r="A244" s="45"/>
      <c r="B244" s="67" t="s">
        <v>114</v>
      </c>
      <c r="C244" s="47">
        <v>700</v>
      </c>
      <c r="D244" s="47">
        <v>70005</v>
      </c>
      <c r="E244" s="48">
        <v>780</v>
      </c>
      <c r="F244" s="55">
        <v>129935</v>
      </c>
      <c r="G244" s="55">
        <v>129935</v>
      </c>
      <c r="H244" s="79">
        <f>(G244/F244)*100</f>
        <v>100</v>
      </c>
      <c r="I244" s="51">
        <f>G244-F244</f>
        <v>0</v>
      </c>
    </row>
    <row r="245" spans="1:9" ht="15" customHeight="1">
      <c r="A245" s="45"/>
      <c r="B245" s="45" t="s">
        <v>76</v>
      </c>
      <c r="C245" s="47"/>
      <c r="D245" s="47"/>
      <c r="E245" s="48"/>
      <c r="F245" s="70"/>
      <c r="G245" s="70"/>
      <c r="H245" s="79"/>
      <c r="I245" s="51"/>
    </row>
    <row r="246" spans="1:9" ht="6" customHeight="1">
      <c r="A246" s="45"/>
      <c r="B246" s="45"/>
      <c r="C246" s="47"/>
      <c r="D246" s="47"/>
      <c r="E246" s="48"/>
      <c r="F246" s="70"/>
      <c r="G246" s="70"/>
      <c r="H246" s="79"/>
      <c r="I246" s="51"/>
    </row>
    <row r="247" spans="1:9" ht="15" customHeight="1">
      <c r="A247" s="45">
        <v>7</v>
      </c>
      <c r="B247" s="67" t="s">
        <v>228</v>
      </c>
      <c r="C247" s="45"/>
      <c r="D247" s="45"/>
      <c r="E247" s="45"/>
      <c r="F247" s="65"/>
      <c r="G247" s="65"/>
      <c r="H247" s="79"/>
      <c r="I247" s="51"/>
    </row>
    <row r="248" spans="1:10" ht="15" customHeight="1">
      <c r="A248" s="45"/>
      <c r="B248" s="67" t="s">
        <v>230</v>
      </c>
      <c r="C248" s="45"/>
      <c r="D248" s="45"/>
      <c r="E248" s="45"/>
      <c r="F248" s="65"/>
      <c r="G248" s="65"/>
      <c r="H248" s="79"/>
      <c r="I248" s="51"/>
      <c r="J248" s="7"/>
    </row>
    <row r="249" spans="1:9" ht="15" customHeight="1">
      <c r="A249" s="45"/>
      <c r="B249" s="67" t="s">
        <v>229</v>
      </c>
      <c r="C249" s="45"/>
      <c r="D249" s="45"/>
      <c r="E249" s="45"/>
      <c r="F249" s="116">
        <f>SUM(F250:F260)</f>
        <v>40000</v>
      </c>
      <c r="G249" s="116">
        <f>SUM(G250:G260)</f>
        <v>47428.03999999999</v>
      </c>
      <c r="H249" s="144">
        <f>(G249/F249)*100</f>
        <v>118.5701</v>
      </c>
      <c r="I249" s="145">
        <f aca="true" t="shared" si="0" ref="I249:I255">G249-F249</f>
        <v>7428.039999999994</v>
      </c>
    </row>
    <row r="250" spans="1:9" ht="15" customHeight="1">
      <c r="A250" s="45"/>
      <c r="B250" s="90" t="s">
        <v>185</v>
      </c>
      <c r="C250" s="47">
        <v>750</v>
      </c>
      <c r="D250" s="47">
        <v>75023</v>
      </c>
      <c r="E250" s="63" t="s">
        <v>122</v>
      </c>
      <c r="F250" s="54">
        <v>13000</v>
      </c>
      <c r="G250" s="54">
        <v>15793.97</v>
      </c>
      <c r="H250" s="79">
        <f>(G250/F250)*100</f>
        <v>121.49207692307691</v>
      </c>
      <c r="I250" s="51">
        <f t="shared" si="0"/>
        <v>2793.9699999999993</v>
      </c>
    </row>
    <row r="251" spans="1:9" ht="15" customHeight="1">
      <c r="A251" s="45"/>
      <c r="B251" s="73" t="s">
        <v>231</v>
      </c>
      <c r="C251" s="47">
        <v>758</v>
      </c>
      <c r="D251" s="47">
        <v>75814</v>
      </c>
      <c r="E251" s="63" t="s">
        <v>122</v>
      </c>
      <c r="F251" s="54">
        <v>25000</v>
      </c>
      <c r="G251" s="54">
        <v>28652.21</v>
      </c>
      <c r="H251" s="79">
        <f>(G251/F251)*100</f>
        <v>114.60884</v>
      </c>
      <c r="I251" s="51">
        <f t="shared" si="0"/>
        <v>3652.209999999999</v>
      </c>
    </row>
    <row r="252" spans="1:9" ht="15" customHeight="1">
      <c r="A252" s="45"/>
      <c r="B252" s="90" t="s">
        <v>116</v>
      </c>
      <c r="C252" s="47">
        <v>801</v>
      </c>
      <c r="D252" s="47">
        <v>80101</v>
      </c>
      <c r="E252" s="63" t="s">
        <v>122</v>
      </c>
      <c r="F252" s="54"/>
      <c r="G252" s="54">
        <v>122.24</v>
      </c>
      <c r="H252" s="79"/>
      <c r="I252" s="51">
        <f t="shared" si="0"/>
        <v>122.24</v>
      </c>
    </row>
    <row r="253" spans="1:9" ht="15" customHeight="1">
      <c r="A253" s="45"/>
      <c r="B253" s="90" t="s">
        <v>117</v>
      </c>
      <c r="C253" s="47">
        <v>801</v>
      </c>
      <c r="D253" s="47">
        <v>80101</v>
      </c>
      <c r="E253" s="63" t="s">
        <v>122</v>
      </c>
      <c r="F253" s="54"/>
      <c r="G253" s="54">
        <v>78.63</v>
      </c>
      <c r="H253" s="79"/>
      <c r="I253" s="51">
        <f t="shared" si="0"/>
        <v>78.63</v>
      </c>
    </row>
    <row r="254" spans="1:9" ht="15" customHeight="1">
      <c r="A254" s="45"/>
      <c r="B254" s="90" t="s">
        <v>118</v>
      </c>
      <c r="C254" s="47">
        <v>801</v>
      </c>
      <c r="D254" s="47">
        <v>80101</v>
      </c>
      <c r="E254" s="63" t="s">
        <v>122</v>
      </c>
      <c r="F254" s="54"/>
      <c r="G254" s="54">
        <v>57.25</v>
      </c>
      <c r="H254" s="79"/>
      <c r="I254" s="51">
        <f t="shared" si="0"/>
        <v>57.25</v>
      </c>
    </row>
    <row r="255" spans="1:9" ht="15" customHeight="1">
      <c r="A255" s="45"/>
      <c r="B255" s="90" t="s">
        <v>119</v>
      </c>
      <c r="C255" s="47">
        <v>801</v>
      </c>
      <c r="D255" s="47">
        <v>80101</v>
      </c>
      <c r="E255" s="63" t="s">
        <v>122</v>
      </c>
      <c r="F255" s="54"/>
      <c r="G255" s="54">
        <v>53.92</v>
      </c>
      <c r="H255" s="79"/>
      <c r="I255" s="51">
        <f t="shared" si="0"/>
        <v>53.92</v>
      </c>
    </row>
    <row r="256" spans="1:9" ht="15" customHeight="1">
      <c r="A256" s="45"/>
      <c r="B256" s="90" t="s">
        <v>120</v>
      </c>
      <c r="C256" s="47"/>
      <c r="D256" s="47"/>
      <c r="E256" s="63"/>
      <c r="F256" s="54"/>
      <c r="G256" s="54"/>
      <c r="H256" s="79"/>
      <c r="I256" s="51"/>
    </row>
    <row r="257" spans="1:9" ht="15" customHeight="1">
      <c r="A257" s="45"/>
      <c r="B257" s="90" t="s">
        <v>115</v>
      </c>
      <c r="C257" s="47">
        <v>801</v>
      </c>
      <c r="D257" s="47">
        <v>80101</v>
      </c>
      <c r="E257" s="63" t="s">
        <v>122</v>
      </c>
      <c r="F257" s="54"/>
      <c r="G257" s="54">
        <v>103.07</v>
      </c>
      <c r="H257" s="79"/>
      <c r="I257" s="51">
        <f>G257-F257</f>
        <v>103.07</v>
      </c>
    </row>
    <row r="258" spans="1:9" ht="15" customHeight="1">
      <c r="A258" s="45"/>
      <c r="B258" s="90" t="s">
        <v>121</v>
      </c>
      <c r="C258" s="47"/>
      <c r="D258" s="47"/>
      <c r="E258" s="63"/>
      <c r="F258" s="54"/>
      <c r="G258" s="54"/>
      <c r="H258" s="79"/>
      <c r="I258" s="51"/>
    </row>
    <row r="259" spans="1:9" ht="15" customHeight="1">
      <c r="A259" s="45"/>
      <c r="B259" s="90" t="s">
        <v>115</v>
      </c>
      <c r="C259" s="47">
        <v>801</v>
      </c>
      <c r="D259" s="47">
        <v>80101</v>
      </c>
      <c r="E259" s="63" t="s">
        <v>122</v>
      </c>
      <c r="F259" s="54"/>
      <c r="G259" s="54">
        <v>83.46</v>
      </c>
      <c r="H259" s="79"/>
      <c r="I259" s="51">
        <f>G259-F259</f>
        <v>83.46</v>
      </c>
    </row>
    <row r="260" spans="1:9" ht="15" customHeight="1">
      <c r="A260" s="45"/>
      <c r="B260" s="90" t="s">
        <v>232</v>
      </c>
      <c r="C260" s="47">
        <v>852</v>
      </c>
      <c r="D260" s="47">
        <v>85219</v>
      </c>
      <c r="E260" s="63" t="s">
        <v>122</v>
      </c>
      <c r="F260" s="54">
        <v>2000</v>
      </c>
      <c r="G260" s="54">
        <v>2483.29</v>
      </c>
      <c r="H260" s="79">
        <f>(G260/F260)*100</f>
        <v>124.16449999999999</v>
      </c>
      <c r="I260" s="51">
        <f>G260-F260</f>
        <v>483.28999999999996</v>
      </c>
    </row>
    <row r="261" spans="1:9" ht="6.75" customHeight="1">
      <c r="A261" s="163"/>
      <c r="B261" s="117"/>
      <c r="C261" s="164"/>
      <c r="D261" s="91"/>
      <c r="E261" s="165"/>
      <c r="F261" s="119"/>
      <c r="G261" s="166"/>
      <c r="H261" s="137"/>
      <c r="I261" s="167"/>
    </row>
    <row r="262" spans="1:9" ht="8.25" customHeight="1">
      <c r="A262" s="101"/>
      <c r="B262" s="102"/>
      <c r="C262" s="103"/>
      <c r="D262" s="103"/>
      <c r="E262" s="104"/>
      <c r="F262" s="105"/>
      <c r="G262" s="106"/>
      <c r="H262" s="107"/>
      <c r="I262" s="108"/>
    </row>
    <row r="263" spans="1:9" ht="9" customHeight="1">
      <c r="A263" s="101"/>
      <c r="B263" s="102"/>
      <c r="C263" s="103"/>
      <c r="D263" s="103"/>
      <c r="E263" s="104"/>
      <c r="F263" s="105"/>
      <c r="G263" s="106"/>
      <c r="H263" s="106"/>
      <c r="I263" s="108"/>
    </row>
    <row r="264" spans="1:9" ht="15" customHeight="1">
      <c r="A264" s="168" t="s">
        <v>33</v>
      </c>
      <c r="B264" s="168" t="s">
        <v>11</v>
      </c>
      <c r="C264" s="168" t="s">
        <v>34</v>
      </c>
      <c r="D264" s="168"/>
      <c r="E264" s="168"/>
      <c r="F264" s="82" t="s">
        <v>47</v>
      </c>
      <c r="G264" s="168" t="s">
        <v>166</v>
      </c>
      <c r="H264" s="168"/>
      <c r="I264" s="83" t="s">
        <v>190</v>
      </c>
    </row>
    <row r="265" spans="1:9" ht="15" customHeight="1">
      <c r="A265" s="168"/>
      <c r="B265" s="168"/>
      <c r="C265" s="84" t="s">
        <v>0</v>
      </c>
      <c r="D265" s="84" t="s">
        <v>1</v>
      </c>
      <c r="E265" s="84" t="s">
        <v>2</v>
      </c>
      <c r="F265" s="64" t="s">
        <v>48</v>
      </c>
      <c r="G265" s="84" t="s">
        <v>4</v>
      </c>
      <c r="H265" s="84" t="s">
        <v>10</v>
      </c>
      <c r="I265" s="85" t="s">
        <v>191</v>
      </c>
    </row>
    <row r="266" spans="1:9" ht="15" customHeight="1">
      <c r="A266" s="81">
        <v>1</v>
      </c>
      <c r="B266" s="81">
        <v>2</v>
      </c>
      <c r="C266" s="81">
        <v>3</v>
      </c>
      <c r="D266" s="81">
        <v>4</v>
      </c>
      <c r="E266" s="81">
        <v>5</v>
      </c>
      <c r="F266" s="121">
        <v>6</v>
      </c>
      <c r="G266" s="121">
        <v>7</v>
      </c>
      <c r="H266" s="121">
        <v>8</v>
      </c>
      <c r="I266" s="122">
        <v>9</v>
      </c>
    </row>
    <row r="267" spans="1:9" ht="6" customHeight="1">
      <c r="A267" s="45"/>
      <c r="B267" s="45"/>
      <c r="C267" s="45"/>
      <c r="D267" s="45"/>
      <c r="E267" s="45"/>
      <c r="F267" s="65"/>
      <c r="G267" s="65"/>
      <c r="H267" s="65"/>
      <c r="I267" s="123"/>
    </row>
    <row r="268" spans="1:9" ht="15" customHeight="1">
      <c r="A268" s="45" t="s">
        <v>31</v>
      </c>
      <c r="B268" s="57" t="s">
        <v>37</v>
      </c>
      <c r="C268" s="89"/>
      <c r="D268" s="124"/>
      <c r="E268" s="47"/>
      <c r="F268" s="49">
        <f>F270+F280</f>
        <v>718971.71</v>
      </c>
      <c r="G268" s="49">
        <f>G270+G280</f>
        <v>715072.1</v>
      </c>
      <c r="H268" s="50"/>
      <c r="I268" s="148">
        <f>G268-F268</f>
        <v>-3899.609999999986</v>
      </c>
    </row>
    <row r="269" spans="1:9" ht="6" customHeight="1">
      <c r="A269" s="45"/>
      <c r="B269" s="57"/>
      <c r="C269" s="89"/>
      <c r="D269" s="124"/>
      <c r="E269" s="47"/>
      <c r="F269" s="55"/>
      <c r="G269" s="55"/>
      <c r="H269" s="52"/>
      <c r="I269" s="51"/>
    </row>
    <row r="270" spans="1:9" ht="15" customHeight="1">
      <c r="A270" s="45">
        <v>1</v>
      </c>
      <c r="B270" s="57" t="s">
        <v>123</v>
      </c>
      <c r="C270" s="89"/>
      <c r="D270" s="124"/>
      <c r="E270" s="47"/>
      <c r="F270" s="58">
        <f>SUM(F271:F277)</f>
        <v>317821</v>
      </c>
      <c r="G270" s="58">
        <f>SUM(G271:G277)</f>
        <v>300850</v>
      </c>
      <c r="H270" s="146">
        <f>(G270/F270)*100</f>
        <v>94.66020181171162</v>
      </c>
      <c r="I270" s="147">
        <f aca="true" t="shared" si="1" ref="I270:I327">G270-F270</f>
        <v>-16971</v>
      </c>
    </row>
    <row r="271" spans="1:9" ht="15" customHeight="1">
      <c r="A271" s="45"/>
      <c r="B271" s="73" t="s">
        <v>124</v>
      </c>
      <c r="C271" s="89">
        <v>10</v>
      </c>
      <c r="D271" s="124">
        <v>1010</v>
      </c>
      <c r="E271" s="48">
        <v>960</v>
      </c>
      <c r="F271" s="55">
        <v>160500</v>
      </c>
      <c r="G271" s="52">
        <v>163500</v>
      </c>
      <c r="H271" s="79">
        <f>(G271/F271)*100</f>
        <v>101.86915887850468</v>
      </c>
      <c r="I271" s="51">
        <f t="shared" si="1"/>
        <v>3000</v>
      </c>
    </row>
    <row r="272" spans="1:9" ht="15" customHeight="1">
      <c r="A272" s="45"/>
      <c r="B272" s="73" t="s">
        <v>125</v>
      </c>
      <c r="C272" s="89">
        <v>900</v>
      </c>
      <c r="D272" s="124">
        <v>90001</v>
      </c>
      <c r="E272" s="48">
        <v>960</v>
      </c>
      <c r="F272" s="55">
        <v>145471</v>
      </c>
      <c r="G272" s="52">
        <v>125500</v>
      </c>
      <c r="H272" s="79">
        <f>(G272/F272)*100</f>
        <v>86.27149053763293</v>
      </c>
      <c r="I272" s="51">
        <f t="shared" si="1"/>
        <v>-19971</v>
      </c>
    </row>
    <row r="273" spans="1:9" ht="15" customHeight="1">
      <c r="A273" s="45"/>
      <c r="B273" s="73" t="s">
        <v>127</v>
      </c>
      <c r="C273" s="89">
        <v>600</v>
      </c>
      <c r="D273" s="124">
        <v>60016</v>
      </c>
      <c r="E273" s="48">
        <v>960</v>
      </c>
      <c r="F273" s="55">
        <v>4000</v>
      </c>
      <c r="G273" s="52">
        <v>4000</v>
      </c>
      <c r="H273" s="79">
        <f>(G273/F273)*100</f>
        <v>100</v>
      </c>
      <c r="I273" s="51">
        <f t="shared" si="1"/>
        <v>0</v>
      </c>
    </row>
    <row r="274" spans="1:9" ht="15" customHeight="1">
      <c r="A274" s="45"/>
      <c r="B274" s="73" t="s">
        <v>126</v>
      </c>
      <c r="C274" s="89"/>
      <c r="D274" s="124"/>
      <c r="E274" s="48"/>
      <c r="F274" s="55"/>
      <c r="G274" s="52"/>
      <c r="H274" s="79"/>
      <c r="I274" s="51"/>
    </row>
    <row r="275" spans="1:9" ht="15" customHeight="1">
      <c r="A275" s="45"/>
      <c r="B275" s="73" t="s">
        <v>187</v>
      </c>
      <c r="C275" s="89">
        <v>801</v>
      </c>
      <c r="D275" s="124">
        <v>80101</v>
      </c>
      <c r="E275" s="48">
        <v>960</v>
      </c>
      <c r="F275" s="55">
        <v>6000</v>
      </c>
      <c r="G275" s="52">
        <v>6000</v>
      </c>
      <c r="H275" s="79">
        <f>(G275/F275)*100</f>
        <v>100</v>
      </c>
      <c r="I275" s="51">
        <f t="shared" si="1"/>
        <v>0</v>
      </c>
    </row>
    <row r="276" spans="1:9" ht="15" customHeight="1">
      <c r="A276" s="45"/>
      <c r="B276" s="73" t="s">
        <v>195</v>
      </c>
      <c r="C276" s="89"/>
      <c r="D276" s="124"/>
      <c r="E276" s="48"/>
      <c r="F276" s="55"/>
      <c r="G276" s="52"/>
      <c r="H276" s="79"/>
      <c r="I276" s="51"/>
    </row>
    <row r="277" spans="1:9" ht="15" customHeight="1">
      <c r="A277" s="45"/>
      <c r="B277" s="73" t="s">
        <v>233</v>
      </c>
      <c r="C277" s="89">
        <v>921</v>
      </c>
      <c r="D277" s="124">
        <v>92195</v>
      </c>
      <c r="E277" s="48">
        <v>960</v>
      </c>
      <c r="F277" s="55">
        <v>1850</v>
      </c>
      <c r="G277" s="52">
        <v>1850</v>
      </c>
      <c r="H277" s="79">
        <f>(G277/F277)*100</f>
        <v>100</v>
      </c>
      <c r="I277" s="51">
        <f t="shared" si="1"/>
        <v>0</v>
      </c>
    </row>
    <row r="278" spans="1:9" ht="6" customHeight="1">
      <c r="A278" s="45"/>
      <c r="B278" s="53"/>
      <c r="C278" s="89"/>
      <c r="D278" s="124"/>
      <c r="E278" s="48"/>
      <c r="F278" s="55"/>
      <c r="G278" s="52"/>
      <c r="H278" s="79"/>
      <c r="I278" s="51"/>
    </row>
    <row r="279" spans="1:9" ht="15" customHeight="1">
      <c r="A279" s="45">
        <v>2</v>
      </c>
      <c r="B279" s="57" t="s">
        <v>183</v>
      </c>
      <c r="C279" s="47"/>
      <c r="D279" s="47"/>
      <c r="E279" s="89"/>
      <c r="F279" s="54"/>
      <c r="G279" s="50"/>
      <c r="H279" s="79"/>
      <c r="I279" s="148"/>
    </row>
    <row r="280" spans="1:9" ht="15" customHeight="1">
      <c r="A280" s="45"/>
      <c r="B280" s="57" t="s">
        <v>184</v>
      </c>
      <c r="C280" s="47"/>
      <c r="D280" s="47"/>
      <c r="E280" s="89"/>
      <c r="F280" s="49">
        <f>F282+F312+F319+F325+F335</f>
        <v>401150.71</v>
      </c>
      <c r="G280" s="49">
        <f>G282+G312+G319+G325+G335</f>
        <v>414222.1</v>
      </c>
      <c r="H280" s="79"/>
      <c r="I280" s="148">
        <f t="shared" si="1"/>
        <v>13071.389999999956</v>
      </c>
    </row>
    <row r="281" spans="1:9" ht="6" customHeight="1">
      <c r="A281" s="53"/>
      <c r="B281" s="57"/>
      <c r="C281" s="47"/>
      <c r="D281" s="47"/>
      <c r="E281" s="89"/>
      <c r="F281" s="55"/>
      <c r="G281" s="50"/>
      <c r="H281" s="52"/>
      <c r="I281" s="51"/>
    </row>
    <row r="282" spans="1:9" ht="15" customHeight="1">
      <c r="A282" s="45"/>
      <c r="B282" s="60" t="s">
        <v>249</v>
      </c>
      <c r="C282" s="47"/>
      <c r="D282" s="47"/>
      <c r="E282" s="89"/>
      <c r="F282" s="49">
        <f>F283+F290+F296+F298+F300+F302+F308+F310</f>
        <v>53610.71000000001</v>
      </c>
      <c r="G282" s="49">
        <f>G283+G290+G296+G298+G300+G302+G308+G310</f>
        <v>59411.23</v>
      </c>
      <c r="H282" s="77">
        <f>(G282/F282)*100</f>
        <v>110.81970374949333</v>
      </c>
      <c r="I282" s="143">
        <f t="shared" si="1"/>
        <v>5800.519999999997</v>
      </c>
    </row>
    <row r="283" spans="1:9" ht="15" customHeight="1">
      <c r="A283" s="45" t="s">
        <v>38</v>
      </c>
      <c r="B283" s="112" t="s">
        <v>128</v>
      </c>
      <c r="C283" s="109"/>
      <c r="D283" s="109"/>
      <c r="E283" s="110"/>
      <c r="F283" s="113">
        <f>SUM(F284:F287)</f>
        <v>18400</v>
      </c>
      <c r="G283" s="113">
        <f>SUM(G284:G287)</f>
        <v>24328.37</v>
      </c>
      <c r="H283" s="144">
        <f>(G283/F283)*100</f>
        <v>132.21940217391304</v>
      </c>
      <c r="I283" s="145">
        <f t="shared" si="1"/>
        <v>5928.369999999999</v>
      </c>
    </row>
    <row r="284" spans="1:9" ht="15" customHeight="1">
      <c r="A284" s="57"/>
      <c r="B284" s="125" t="s">
        <v>234</v>
      </c>
      <c r="C284" s="109">
        <v>700</v>
      </c>
      <c r="D284" s="109">
        <v>70005</v>
      </c>
      <c r="E284" s="110">
        <v>920</v>
      </c>
      <c r="F284" s="52">
        <v>0</v>
      </c>
      <c r="G284" s="52">
        <v>1361.73</v>
      </c>
      <c r="H284" s="79"/>
      <c r="I284" s="51">
        <f t="shared" si="1"/>
        <v>1361.73</v>
      </c>
    </row>
    <row r="285" spans="1:9" ht="15" customHeight="1">
      <c r="A285" s="57"/>
      <c r="B285" s="125" t="s">
        <v>130</v>
      </c>
      <c r="C285" s="109">
        <v>756</v>
      </c>
      <c r="D285" s="109">
        <v>75615</v>
      </c>
      <c r="E285" s="110">
        <v>910</v>
      </c>
      <c r="F285" s="52">
        <v>12000</v>
      </c>
      <c r="G285" s="52">
        <v>12496</v>
      </c>
      <c r="H285" s="79">
        <f>(G285/F285)*100</f>
        <v>104.13333333333334</v>
      </c>
      <c r="I285" s="51">
        <f t="shared" si="1"/>
        <v>496</v>
      </c>
    </row>
    <row r="286" spans="1:9" ht="15" customHeight="1">
      <c r="A286" s="57"/>
      <c r="B286" s="125" t="s">
        <v>129</v>
      </c>
      <c r="C286" s="109">
        <v>756</v>
      </c>
      <c r="D286" s="109">
        <v>75616</v>
      </c>
      <c r="E286" s="110">
        <v>910</v>
      </c>
      <c r="F286" s="52">
        <v>6400</v>
      </c>
      <c r="G286" s="52">
        <v>10469.19</v>
      </c>
      <c r="H286" s="79">
        <f>(G286/F286)*100</f>
        <v>163.58109375</v>
      </c>
      <c r="I286" s="51">
        <f t="shared" si="1"/>
        <v>4069.1900000000005</v>
      </c>
    </row>
    <row r="287" spans="1:9" ht="15" customHeight="1">
      <c r="A287" s="57"/>
      <c r="B287" s="90" t="s">
        <v>131</v>
      </c>
      <c r="C287" s="47">
        <v>756</v>
      </c>
      <c r="D287" s="47">
        <v>75618</v>
      </c>
      <c r="E287" s="63" t="s">
        <v>132</v>
      </c>
      <c r="F287" s="54">
        <v>0</v>
      </c>
      <c r="G287" s="54">
        <v>1.45</v>
      </c>
      <c r="H287" s="79"/>
      <c r="I287" s="51">
        <f t="shared" si="1"/>
        <v>1.45</v>
      </c>
    </row>
    <row r="288" spans="1:9" ht="6" customHeight="1">
      <c r="A288" s="57"/>
      <c r="B288" s="67"/>
      <c r="C288" s="47"/>
      <c r="D288" s="47"/>
      <c r="E288" s="47"/>
      <c r="F288" s="55"/>
      <c r="G288" s="55"/>
      <c r="H288" s="79"/>
      <c r="I288" s="51"/>
    </row>
    <row r="289" spans="1:9" ht="15" customHeight="1">
      <c r="A289" s="45" t="s">
        <v>39</v>
      </c>
      <c r="B289" s="53" t="s">
        <v>133</v>
      </c>
      <c r="C289" s="53"/>
      <c r="D289" s="53"/>
      <c r="E289" s="53"/>
      <c r="F289" s="52"/>
      <c r="G289" s="62"/>
      <c r="H289" s="79"/>
      <c r="I289" s="51"/>
    </row>
    <row r="290" spans="1:9" ht="15" customHeight="1">
      <c r="A290" s="45"/>
      <c r="B290" s="53" t="s">
        <v>134</v>
      </c>
      <c r="C290" s="53"/>
      <c r="D290" s="53"/>
      <c r="E290" s="53"/>
      <c r="F290" s="113">
        <f>SUM(F291:F293)</f>
        <v>5136.65</v>
      </c>
      <c r="G290" s="113">
        <f>SUM(G291:G293)</f>
        <v>6023.72</v>
      </c>
      <c r="H290" s="144">
        <f>(G290/F290)*100</f>
        <v>117.2694265717929</v>
      </c>
      <c r="I290" s="145">
        <f t="shared" si="1"/>
        <v>887.0700000000006</v>
      </c>
    </row>
    <row r="291" spans="1:9" ht="15" customHeight="1">
      <c r="A291" s="45"/>
      <c r="B291" s="73" t="s">
        <v>135</v>
      </c>
      <c r="C291" s="109">
        <v>700</v>
      </c>
      <c r="D291" s="109">
        <v>70005</v>
      </c>
      <c r="E291" s="73" t="s">
        <v>138</v>
      </c>
      <c r="F291" s="52">
        <v>78.65</v>
      </c>
      <c r="G291" s="62">
        <v>79.2</v>
      </c>
      <c r="H291" s="79">
        <f>(G291/F291)*100</f>
        <v>100.6993006993007</v>
      </c>
      <c r="I291" s="51">
        <f t="shared" si="1"/>
        <v>0.5499999999999972</v>
      </c>
    </row>
    <row r="292" spans="1:9" ht="15" customHeight="1">
      <c r="A292" s="45"/>
      <c r="B292" s="73" t="s">
        <v>136</v>
      </c>
      <c r="C292" s="109">
        <v>756</v>
      </c>
      <c r="D292" s="109">
        <v>75615</v>
      </c>
      <c r="E292" s="73" t="s">
        <v>138</v>
      </c>
      <c r="F292" s="52">
        <v>158</v>
      </c>
      <c r="G292" s="62">
        <v>158.4</v>
      </c>
      <c r="H292" s="79">
        <f>(G292/F292)*100</f>
        <v>100.25316455696202</v>
      </c>
      <c r="I292" s="51">
        <f t="shared" si="1"/>
        <v>0.4000000000000057</v>
      </c>
    </row>
    <row r="293" spans="1:9" ht="15" customHeight="1">
      <c r="A293" s="45"/>
      <c r="B293" s="73" t="s">
        <v>137</v>
      </c>
      <c r="C293" s="109">
        <v>756</v>
      </c>
      <c r="D293" s="109">
        <v>75616</v>
      </c>
      <c r="E293" s="73" t="s">
        <v>138</v>
      </c>
      <c r="F293" s="52">
        <v>4900</v>
      </c>
      <c r="G293" s="62">
        <v>5786.12</v>
      </c>
      <c r="H293" s="79">
        <f>(G293/F293)*100</f>
        <v>118.08408163265305</v>
      </c>
      <c r="I293" s="51">
        <f t="shared" si="1"/>
        <v>886.1199999999999</v>
      </c>
    </row>
    <row r="294" spans="1:9" ht="4.5" customHeight="1">
      <c r="A294" s="45"/>
      <c r="B294" s="73"/>
      <c r="C294" s="53"/>
      <c r="D294" s="53"/>
      <c r="E294" s="53"/>
      <c r="F294" s="52"/>
      <c r="G294" s="62"/>
      <c r="H294" s="79"/>
      <c r="I294" s="51"/>
    </row>
    <row r="295" spans="1:9" ht="15" customHeight="1">
      <c r="A295" s="45" t="s">
        <v>40</v>
      </c>
      <c r="B295" s="73" t="s">
        <v>139</v>
      </c>
      <c r="C295" s="53"/>
      <c r="D295" s="53"/>
      <c r="E295" s="53"/>
      <c r="F295" s="52"/>
      <c r="G295" s="62"/>
      <c r="H295" s="79"/>
      <c r="I295" s="51"/>
    </row>
    <row r="296" spans="1:9" ht="15" customHeight="1">
      <c r="A296" s="45"/>
      <c r="B296" s="73" t="s">
        <v>140</v>
      </c>
      <c r="C296" s="53">
        <v>750</v>
      </c>
      <c r="D296" s="53">
        <v>75011</v>
      </c>
      <c r="E296" s="53">
        <v>2360</v>
      </c>
      <c r="F296" s="52">
        <v>10</v>
      </c>
      <c r="G296" s="62">
        <v>6.2</v>
      </c>
      <c r="H296" s="79">
        <f>(G296/F296)*100</f>
        <v>62</v>
      </c>
      <c r="I296" s="51">
        <f t="shared" si="1"/>
        <v>-3.8</v>
      </c>
    </row>
    <row r="297" spans="1:9" ht="4.5" customHeight="1">
      <c r="A297" s="45"/>
      <c r="B297" s="73"/>
      <c r="C297" s="53"/>
      <c r="D297" s="53"/>
      <c r="E297" s="53"/>
      <c r="F297" s="52"/>
      <c r="G297" s="62"/>
      <c r="H297" s="79"/>
      <c r="I297" s="51"/>
    </row>
    <row r="298" spans="1:9" ht="15" customHeight="1">
      <c r="A298" s="45" t="s">
        <v>41</v>
      </c>
      <c r="B298" s="73" t="s">
        <v>141</v>
      </c>
      <c r="C298" s="53">
        <v>750</v>
      </c>
      <c r="D298" s="53">
        <v>75023</v>
      </c>
      <c r="E298" s="73" t="s">
        <v>142</v>
      </c>
      <c r="F298" s="52">
        <v>0</v>
      </c>
      <c r="G298" s="62">
        <v>62.95</v>
      </c>
      <c r="H298" s="79"/>
      <c r="I298" s="51">
        <f t="shared" si="1"/>
        <v>62.95</v>
      </c>
    </row>
    <row r="299" spans="1:9" ht="6" customHeight="1">
      <c r="A299" s="45"/>
      <c r="B299" s="73"/>
      <c r="C299" s="53"/>
      <c r="D299" s="53"/>
      <c r="E299" s="53"/>
      <c r="F299" s="52"/>
      <c r="G299" s="62"/>
      <c r="H299" s="79"/>
      <c r="I299" s="51"/>
    </row>
    <row r="300" spans="1:9" ht="15" customHeight="1">
      <c r="A300" s="45" t="s">
        <v>143</v>
      </c>
      <c r="B300" s="73" t="s">
        <v>144</v>
      </c>
      <c r="C300" s="53">
        <v>750</v>
      </c>
      <c r="D300" s="53">
        <v>75011</v>
      </c>
      <c r="E300" s="73" t="s">
        <v>145</v>
      </c>
      <c r="F300" s="52">
        <v>0</v>
      </c>
      <c r="G300" s="62">
        <v>338.83</v>
      </c>
      <c r="H300" s="52"/>
      <c r="I300" s="51">
        <f t="shared" si="1"/>
        <v>338.83</v>
      </c>
    </row>
    <row r="301" spans="1:9" ht="4.5" customHeight="1">
      <c r="A301" s="45"/>
      <c r="B301" s="73"/>
      <c r="C301" s="53"/>
      <c r="D301" s="53"/>
      <c r="E301" s="73"/>
      <c r="F301" s="52"/>
      <c r="G301" s="126"/>
      <c r="H301" s="52"/>
      <c r="I301" s="51"/>
    </row>
    <row r="302" spans="1:9" ht="15" customHeight="1">
      <c r="A302" s="45" t="s">
        <v>146</v>
      </c>
      <c r="B302" s="73" t="s">
        <v>147</v>
      </c>
      <c r="C302" s="53">
        <v>900</v>
      </c>
      <c r="D302" s="53">
        <v>90001</v>
      </c>
      <c r="E302" s="73" t="s">
        <v>142</v>
      </c>
      <c r="F302" s="52">
        <v>30064.06</v>
      </c>
      <c r="G302" s="62">
        <v>22017.53</v>
      </c>
      <c r="H302" s="52">
        <f>(G302/F302)*100</f>
        <v>73.23538470851906</v>
      </c>
      <c r="I302" s="51">
        <f t="shared" si="1"/>
        <v>-8046.5300000000025</v>
      </c>
    </row>
    <row r="303" spans="1:9" ht="4.5" customHeight="1">
      <c r="A303" s="45"/>
      <c r="B303" s="73"/>
      <c r="C303" s="53"/>
      <c r="D303" s="53"/>
      <c r="E303" s="73"/>
      <c r="F303" s="52"/>
      <c r="G303" s="62"/>
      <c r="H303" s="52"/>
      <c r="I303" s="51"/>
    </row>
    <row r="304" spans="1:9" ht="15" customHeight="1">
      <c r="A304" s="45" t="s">
        <v>148</v>
      </c>
      <c r="B304" s="73" t="s">
        <v>149</v>
      </c>
      <c r="C304" s="53"/>
      <c r="D304" s="53"/>
      <c r="E304" s="73"/>
      <c r="F304" s="52"/>
      <c r="G304" s="126"/>
      <c r="H304" s="52"/>
      <c r="I304" s="51"/>
    </row>
    <row r="305" spans="1:9" ht="15" customHeight="1">
      <c r="A305" s="45"/>
      <c r="B305" s="73" t="s">
        <v>235</v>
      </c>
      <c r="C305" s="53"/>
      <c r="D305" s="53"/>
      <c r="E305" s="73"/>
      <c r="F305" s="52"/>
      <c r="G305" s="126"/>
      <c r="H305" s="52"/>
      <c r="I305" s="51"/>
    </row>
    <row r="306" spans="1:9" ht="15" customHeight="1">
      <c r="A306" s="45"/>
      <c r="B306" s="73" t="s">
        <v>236</v>
      </c>
      <c r="C306" s="53"/>
      <c r="D306" s="53"/>
      <c r="E306" s="73"/>
      <c r="F306" s="52"/>
      <c r="G306" s="126"/>
      <c r="H306" s="52"/>
      <c r="I306" s="51"/>
    </row>
    <row r="307" spans="1:10" ht="15" customHeight="1">
      <c r="A307" s="45"/>
      <c r="B307" s="73" t="s">
        <v>237</v>
      </c>
      <c r="C307" s="53"/>
      <c r="D307" s="53"/>
      <c r="E307" s="73"/>
      <c r="F307" s="52"/>
      <c r="G307" s="126"/>
      <c r="H307" s="52"/>
      <c r="I307" s="51"/>
      <c r="J307" s="7"/>
    </row>
    <row r="308" spans="1:9" ht="15" customHeight="1">
      <c r="A308" s="45"/>
      <c r="B308" s="73" t="s">
        <v>238</v>
      </c>
      <c r="C308" s="53">
        <v>758</v>
      </c>
      <c r="D308" s="53">
        <v>75814</v>
      </c>
      <c r="E308" s="73" t="s">
        <v>145</v>
      </c>
      <c r="F308" s="52">
        <v>0</v>
      </c>
      <c r="G308" s="62">
        <v>2005</v>
      </c>
      <c r="H308" s="52"/>
      <c r="I308" s="51">
        <f t="shared" si="1"/>
        <v>2005</v>
      </c>
    </row>
    <row r="309" spans="1:9" ht="3.75" customHeight="1">
      <c r="A309" s="45"/>
      <c r="B309" s="73"/>
      <c r="C309" s="53"/>
      <c r="D309" s="53"/>
      <c r="E309" s="73"/>
      <c r="F309" s="52"/>
      <c r="G309" s="126"/>
      <c r="H309" s="52"/>
      <c r="I309" s="51"/>
    </row>
    <row r="310" spans="1:9" ht="15" customHeight="1">
      <c r="A310" s="45" t="s">
        <v>150</v>
      </c>
      <c r="B310" s="73" t="s">
        <v>151</v>
      </c>
      <c r="C310" s="53">
        <v>758</v>
      </c>
      <c r="D310" s="53">
        <v>75814</v>
      </c>
      <c r="E310" s="73" t="s">
        <v>145</v>
      </c>
      <c r="F310" s="52">
        <v>0</v>
      </c>
      <c r="G310" s="62">
        <v>4628.63</v>
      </c>
      <c r="H310" s="52"/>
      <c r="I310" s="51">
        <f t="shared" si="1"/>
        <v>4628.63</v>
      </c>
    </row>
    <row r="311" spans="1:9" ht="4.5" customHeight="1">
      <c r="A311" s="45"/>
      <c r="B311" s="73"/>
      <c r="C311" s="53"/>
      <c r="D311" s="53"/>
      <c r="E311" s="73"/>
      <c r="F311" s="52"/>
      <c r="G311" s="62"/>
      <c r="H311" s="52"/>
      <c r="I311" s="51"/>
    </row>
    <row r="312" spans="1:9" ht="15" customHeight="1">
      <c r="A312" s="45"/>
      <c r="B312" s="127" t="s">
        <v>152</v>
      </c>
      <c r="C312" s="53"/>
      <c r="D312" s="53"/>
      <c r="E312" s="73"/>
      <c r="F312" s="50">
        <f>SUM(F314:F317)</f>
        <v>212740</v>
      </c>
      <c r="G312" s="50">
        <f>SUM(G314:G317)</f>
        <v>223086.99</v>
      </c>
      <c r="H312" s="77">
        <f>(G312/F312)*100</f>
        <v>104.8636786687976</v>
      </c>
      <c r="I312" s="143">
        <f t="shared" si="1"/>
        <v>10346.98999999999</v>
      </c>
    </row>
    <row r="313" spans="1:9" ht="4.5" customHeight="1">
      <c r="A313" s="45"/>
      <c r="B313" s="127"/>
      <c r="C313" s="53"/>
      <c r="D313" s="53"/>
      <c r="E313" s="73"/>
      <c r="F313" s="128"/>
      <c r="G313" s="129"/>
      <c r="H313" s="79"/>
      <c r="I313" s="51"/>
    </row>
    <row r="314" spans="1:9" ht="15" customHeight="1">
      <c r="A314" s="45" t="s">
        <v>38</v>
      </c>
      <c r="B314" s="73" t="s">
        <v>153</v>
      </c>
      <c r="C314" s="53">
        <v>801</v>
      </c>
      <c r="D314" s="53">
        <v>80101</v>
      </c>
      <c r="E314" s="73" t="s">
        <v>145</v>
      </c>
      <c r="F314" s="52">
        <v>0</v>
      </c>
      <c r="G314" s="62">
        <v>222</v>
      </c>
      <c r="H314" s="79"/>
      <c r="I314" s="51">
        <f t="shared" si="1"/>
        <v>222</v>
      </c>
    </row>
    <row r="315" spans="1:9" ht="15" customHeight="1">
      <c r="A315" s="45" t="s">
        <v>39</v>
      </c>
      <c r="B315" s="73" t="s">
        <v>239</v>
      </c>
      <c r="C315" s="53"/>
      <c r="D315" s="53"/>
      <c r="E315" s="73"/>
      <c r="F315" s="52"/>
      <c r="G315" s="62"/>
      <c r="H315" s="79"/>
      <c r="I315" s="51"/>
    </row>
    <row r="316" spans="1:9" ht="15" customHeight="1">
      <c r="A316" s="45"/>
      <c r="B316" s="73" t="s">
        <v>240</v>
      </c>
      <c r="C316" s="53">
        <v>801</v>
      </c>
      <c r="D316" s="53">
        <v>80148</v>
      </c>
      <c r="E316" s="73" t="s">
        <v>142</v>
      </c>
      <c r="F316" s="52">
        <v>136000</v>
      </c>
      <c r="G316" s="62">
        <v>146124.99</v>
      </c>
      <c r="H316" s="79">
        <f>(G316/F316)*100</f>
        <v>107.44484558823528</v>
      </c>
      <c r="I316" s="51">
        <f t="shared" si="1"/>
        <v>10124.98999999999</v>
      </c>
    </row>
    <row r="317" spans="1:9" ht="15" customHeight="1">
      <c r="A317" s="45" t="s">
        <v>40</v>
      </c>
      <c r="B317" s="73" t="s">
        <v>241</v>
      </c>
      <c r="C317" s="53">
        <v>854</v>
      </c>
      <c r="D317" s="53">
        <v>85412</v>
      </c>
      <c r="E317" s="73" t="s">
        <v>142</v>
      </c>
      <c r="F317" s="52">
        <v>76740</v>
      </c>
      <c r="G317" s="52">
        <v>76740</v>
      </c>
      <c r="H317" s="79">
        <f>(G317/F317)*100</f>
        <v>100</v>
      </c>
      <c r="I317" s="51">
        <f t="shared" si="1"/>
        <v>0</v>
      </c>
    </row>
    <row r="318" spans="1:9" ht="3.75" customHeight="1">
      <c r="A318" s="45"/>
      <c r="B318" s="73"/>
      <c r="C318" s="53"/>
      <c r="D318" s="53"/>
      <c r="E318" s="73"/>
      <c r="F318" s="52"/>
      <c r="G318" s="126"/>
      <c r="H318" s="79"/>
      <c r="I318" s="51"/>
    </row>
    <row r="319" spans="1:9" ht="15" customHeight="1">
      <c r="A319" s="45"/>
      <c r="B319" s="60" t="s">
        <v>242</v>
      </c>
      <c r="C319" s="47"/>
      <c r="D319" s="47"/>
      <c r="E319" s="73"/>
      <c r="F319" s="50">
        <f>SUM(F321:F323)</f>
        <v>97000</v>
      </c>
      <c r="G319" s="50">
        <f>SUM(G321:G323)</f>
        <v>94585.69</v>
      </c>
      <c r="H319" s="77">
        <f>(G319/F319)*100</f>
        <v>97.5110206185567</v>
      </c>
      <c r="I319" s="143">
        <f t="shared" si="1"/>
        <v>-2414.3099999999977</v>
      </c>
    </row>
    <row r="320" spans="1:9" ht="3.75" customHeight="1">
      <c r="A320" s="45"/>
      <c r="B320" s="60"/>
      <c r="C320" s="47"/>
      <c r="D320" s="47"/>
      <c r="E320" s="73"/>
      <c r="F320" s="128"/>
      <c r="G320" s="128"/>
      <c r="H320" s="79"/>
      <c r="I320" s="51"/>
    </row>
    <row r="321" spans="1:9" ht="15" customHeight="1">
      <c r="A321" s="45" t="s">
        <v>38</v>
      </c>
      <c r="B321" s="53" t="s">
        <v>154</v>
      </c>
      <c r="C321" s="47">
        <v>801</v>
      </c>
      <c r="D321" s="47">
        <v>80104</v>
      </c>
      <c r="E321" s="63" t="s">
        <v>142</v>
      </c>
      <c r="F321" s="55">
        <v>47000</v>
      </c>
      <c r="G321" s="52">
        <v>45887.8</v>
      </c>
      <c r="H321" s="79">
        <f>(G321/F321)*100</f>
        <v>97.63361702127659</v>
      </c>
      <c r="I321" s="51">
        <f t="shared" si="1"/>
        <v>-1112.199999999997</v>
      </c>
    </row>
    <row r="322" spans="1:9" ht="15" customHeight="1">
      <c r="A322" s="45" t="s">
        <v>39</v>
      </c>
      <c r="B322" s="53" t="s">
        <v>155</v>
      </c>
      <c r="C322" s="47">
        <v>801</v>
      </c>
      <c r="D322" s="47">
        <v>80104</v>
      </c>
      <c r="E322" s="63" t="s">
        <v>142</v>
      </c>
      <c r="F322" s="55">
        <v>50000</v>
      </c>
      <c r="G322" s="52">
        <v>48550.89</v>
      </c>
      <c r="H322" s="79">
        <f>(G322/F322)*100</f>
        <v>97.10178</v>
      </c>
      <c r="I322" s="51">
        <f t="shared" si="1"/>
        <v>-1449.1100000000006</v>
      </c>
    </row>
    <row r="323" spans="1:9" ht="15" customHeight="1">
      <c r="A323" s="45" t="s">
        <v>40</v>
      </c>
      <c r="B323" s="53" t="s">
        <v>153</v>
      </c>
      <c r="C323" s="47">
        <v>801</v>
      </c>
      <c r="D323" s="47">
        <v>80104</v>
      </c>
      <c r="E323" s="63" t="s">
        <v>145</v>
      </c>
      <c r="F323" s="55">
        <v>0</v>
      </c>
      <c r="G323" s="52">
        <v>147</v>
      </c>
      <c r="H323" s="52"/>
      <c r="I323" s="51">
        <f t="shared" si="1"/>
        <v>147</v>
      </c>
    </row>
    <row r="324" spans="1:9" ht="6" customHeight="1">
      <c r="A324" s="45"/>
      <c r="B324" s="53"/>
      <c r="C324" s="47"/>
      <c r="D324" s="47"/>
      <c r="E324" s="63"/>
      <c r="F324" s="55"/>
      <c r="G324" s="52"/>
      <c r="H324" s="52"/>
      <c r="I324" s="51"/>
    </row>
    <row r="325" spans="1:9" ht="15" customHeight="1">
      <c r="A325" s="45"/>
      <c r="B325" s="60" t="s">
        <v>250</v>
      </c>
      <c r="C325" s="47"/>
      <c r="D325" s="47"/>
      <c r="E325" s="63"/>
      <c r="F325" s="49">
        <f>SUM(F327)</f>
        <v>12000</v>
      </c>
      <c r="G325" s="49">
        <f>SUM(G327)</f>
        <v>11704</v>
      </c>
      <c r="H325" s="77">
        <f>(G325/F325)*100</f>
        <v>97.53333333333333</v>
      </c>
      <c r="I325" s="143">
        <f t="shared" si="1"/>
        <v>-296</v>
      </c>
    </row>
    <row r="326" spans="1:9" ht="6" customHeight="1">
      <c r="A326" s="45"/>
      <c r="B326" s="60"/>
      <c r="C326" s="47"/>
      <c r="D326" s="47"/>
      <c r="E326" s="63"/>
      <c r="F326" s="70"/>
      <c r="G326" s="128"/>
      <c r="H326" s="79"/>
      <c r="I326" s="51"/>
    </row>
    <row r="327" spans="1:9" ht="15" customHeight="1">
      <c r="A327" s="45" t="s">
        <v>38</v>
      </c>
      <c r="B327" s="53" t="s">
        <v>156</v>
      </c>
      <c r="C327" s="47">
        <v>801</v>
      </c>
      <c r="D327" s="47">
        <v>80110</v>
      </c>
      <c r="E327" s="63">
        <v>830</v>
      </c>
      <c r="F327" s="55">
        <v>12000</v>
      </c>
      <c r="G327" s="52">
        <v>11704</v>
      </c>
      <c r="H327" s="79">
        <f>(G327/F327)*100</f>
        <v>97.53333333333333</v>
      </c>
      <c r="I327" s="51">
        <f t="shared" si="1"/>
        <v>-296</v>
      </c>
    </row>
    <row r="328" spans="1:9" ht="6" customHeight="1">
      <c r="A328" s="64"/>
      <c r="B328" s="102"/>
      <c r="C328" s="91"/>
      <c r="D328" s="103"/>
      <c r="E328" s="118"/>
      <c r="F328" s="105"/>
      <c r="G328" s="92"/>
      <c r="H328" s="137"/>
      <c r="I328" s="120"/>
    </row>
    <row r="329" spans="1:9" ht="6" customHeight="1">
      <c r="A329" s="101"/>
      <c r="B329" s="94"/>
      <c r="C329" s="95"/>
      <c r="D329" s="95"/>
      <c r="E329" s="130"/>
      <c r="F329" s="97"/>
      <c r="G329" s="98"/>
      <c r="H329" s="98"/>
      <c r="I329" s="100"/>
    </row>
    <row r="330" spans="1:9" ht="10.5" customHeight="1">
      <c r="A330" s="101"/>
      <c r="B330" s="131"/>
      <c r="C330" s="102"/>
      <c r="D330" s="102"/>
      <c r="E330" s="131"/>
      <c r="F330" s="106"/>
      <c r="G330" s="132"/>
      <c r="H330" s="107"/>
      <c r="I330" s="108"/>
    </row>
    <row r="331" spans="1:9" ht="15" customHeight="1">
      <c r="A331" s="168" t="s">
        <v>33</v>
      </c>
      <c r="B331" s="168" t="s">
        <v>11</v>
      </c>
      <c r="C331" s="168" t="s">
        <v>34</v>
      </c>
      <c r="D331" s="168"/>
      <c r="E331" s="168"/>
      <c r="F331" s="82" t="s">
        <v>47</v>
      </c>
      <c r="G331" s="168" t="s">
        <v>166</v>
      </c>
      <c r="H331" s="168"/>
      <c r="I331" s="83" t="s">
        <v>190</v>
      </c>
    </row>
    <row r="332" spans="1:9" ht="15" customHeight="1">
      <c r="A332" s="168"/>
      <c r="B332" s="168"/>
      <c r="C332" s="84" t="s">
        <v>0</v>
      </c>
      <c r="D332" s="84" t="s">
        <v>1</v>
      </c>
      <c r="E332" s="84" t="s">
        <v>2</v>
      </c>
      <c r="F332" s="64" t="s">
        <v>48</v>
      </c>
      <c r="G332" s="84" t="s">
        <v>4</v>
      </c>
      <c r="H332" s="84" t="s">
        <v>10</v>
      </c>
      <c r="I332" s="85" t="s">
        <v>191</v>
      </c>
    </row>
    <row r="333" spans="1:9" ht="12" customHeight="1">
      <c r="A333" s="81">
        <v>1</v>
      </c>
      <c r="B333" s="81">
        <v>2</v>
      </c>
      <c r="C333" s="81">
        <v>3</v>
      </c>
      <c r="D333" s="81">
        <v>4</v>
      </c>
      <c r="E333" s="81">
        <v>5</v>
      </c>
      <c r="F333" s="133">
        <v>6</v>
      </c>
      <c r="G333" s="133">
        <v>7</v>
      </c>
      <c r="H333" s="133">
        <v>8</v>
      </c>
      <c r="I333" s="86">
        <v>9</v>
      </c>
    </row>
    <row r="334" spans="1:9" ht="6" customHeight="1">
      <c r="A334" s="45"/>
      <c r="B334" s="53"/>
      <c r="C334" s="47"/>
      <c r="D334" s="47"/>
      <c r="E334" s="63"/>
      <c r="F334" s="55"/>
      <c r="G334" s="52"/>
      <c r="H334" s="134"/>
      <c r="I334" s="135"/>
    </row>
    <row r="335" spans="1:9" ht="15" customHeight="1">
      <c r="A335" s="45"/>
      <c r="B335" s="60" t="s">
        <v>243</v>
      </c>
      <c r="C335" s="47"/>
      <c r="D335" s="47"/>
      <c r="E335" s="48"/>
      <c r="F335" s="49">
        <f>SUM(F337:F345)</f>
        <v>25800</v>
      </c>
      <c r="G335" s="49">
        <f>SUM(G337:G345)</f>
        <v>25434.19</v>
      </c>
      <c r="H335" s="150">
        <f>(G335/F335)*100</f>
        <v>98.58213178294574</v>
      </c>
      <c r="I335" s="143">
        <f>G335-F335</f>
        <v>-365.8100000000013</v>
      </c>
    </row>
    <row r="336" spans="1:9" ht="6" customHeight="1">
      <c r="A336" s="45"/>
      <c r="B336" s="60"/>
      <c r="C336" s="47"/>
      <c r="D336" s="47"/>
      <c r="E336" s="48"/>
      <c r="F336" s="70"/>
      <c r="G336" s="128"/>
      <c r="H336" s="149"/>
      <c r="I336" s="51"/>
    </row>
    <row r="337" spans="1:9" ht="15" customHeight="1">
      <c r="A337" s="45" t="s">
        <v>38</v>
      </c>
      <c r="B337" s="53" t="s">
        <v>157</v>
      </c>
      <c r="C337" s="47">
        <v>852</v>
      </c>
      <c r="D337" s="47">
        <v>85202</v>
      </c>
      <c r="E337" s="48">
        <v>830</v>
      </c>
      <c r="F337" s="55">
        <v>5400</v>
      </c>
      <c r="G337" s="52">
        <v>5400</v>
      </c>
      <c r="H337" s="149">
        <f aca="true" t="shared" si="2" ref="H337:H349">(G337/F337)*100</f>
        <v>100</v>
      </c>
      <c r="I337" s="51">
        <f aca="true" t="shared" si="3" ref="I337:I349">G337-F337</f>
        <v>0</v>
      </c>
    </row>
    <row r="338" spans="1:9" ht="15" customHeight="1">
      <c r="A338" s="45" t="s">
        <v>39</v>
      </c>
      <c r="B338" s="53" t="s">
        <v>158</v>
      </c>
      <c r="C338" s="47">
        <v>852</v>
      </c>
      <c r="D338" s="47">
        <v>85228</v>
      </c>
      <c r="E338" s="48">
        <v>830</v>
      </c>
      <c r="F338" s="55">
        <v>5000</v>
      </c>
      <c r="G338" s="52">
        <v>6084</v>
      </c>
      <c r="H338" s="149">
        <f t="shared" si="2"/>
        <v>121.68</v>
      </c>
      <c r="I338" s="51">
        <f t="shared" si="3"/>
        <v>1084</v>
      </c>
    </row>
    <row r="339" spans="1:9" ht="15" customHeight="1">
      <c r="A339" s="45" t="s">
        <v>40</v>
      </c>
      <c r="B339" s="53" t="s">
        <v>159</v>
      </c>
      <c r="C339" s="47"/>
      <c r="D339" s="47"/>
      <c r="E339" s="48"/>
      <c r="F339" s="55"/>
      <c r="G339" s="52"/>
      <c r="H339" s="149"/>
      <c r="I339" s="51"/>
    </row>
    <row r="340" spans="1:9" ht="15" customHeight="1">
      <c r="A340" s="45"/>
      <c r="B340" s="53" t="s">
        <v>160</v>
      </c>
      <c r="C340" s="47">
        <v>852</v>
      </c>
      <c r="D340" s="47">
        <v>85212</v>
      </c>
      <c r="E340" s="48">
        <v>2360</v>
      </c>
      <c r="F340" s="55">
        <v>9200</v>
      </c>
      <c r="G340" s="52">
        <v>8934.23</v>
      </c>
      <c r="H340" s="149">
        <f t="shared" si="2"/>
        <v>97.1111956521739</v>
      </c>
      <c r="I340" s="51">
        <f t="shared" si="3"/>
        <v>-265.77000000000044</v>
      </c>
    </row>
    <row r="341" spans="1:9" ht="15" customHeight="1">
      <c r="A341" s="45" t="s">
        <v>41</v>
      </c>
      <c r="B341" s="53" t="s">
        <v>161</v>
      </c>
      <c r="C341" s="47">
        <v>852</v>
      </c>
      <c r="D341" s="47">
        <v>85219</v>
      </c>
      <c r="E341" s="48">
        <v>690</v>
      </c>
      <c r="F341" s="55">
        <v>0</v>
      </c>
      <c r="G341" s="52">
        <v>26.4</v>
      </c>
      <c r="H341" s="149"/>
      <c r="I341" s="51">
        <f t="shared" si="3"/>
        <v>26.4</v>
      </c>
    </row>
    <row r="342" spans="1:9" ht="15" customHeight="1">
      <c r="A342" s="45" t="s">
        <v>143</v>
      </c>
      <c r="B342" s="53" t="s">
        <v>244</v>
      </c>
      <c r="C342" s="47"/>
      <c r="D342" s="47"/>
      <c r="E342" s="48"/>
      <c r="F342" s="55"/>
      <c r="G342" s="52"/>
      <c r="H342" s="149"/>
      <c r="I342" s="51"/>
    </row>
    <row r="343" spans="1:9" ht="15" customHeight="1">
      <c r="A343" s="45"/>
      <c r="B343" s="53" t="s">
        <v>245</v>
      </c>
      <c r="C343" s="47">
        <v>852</v>
      </c>
      <c r="D343" s="47">
        <v>85212</v>
      </c>
      <c r="E343" s="48">
        <v>970</v>
      </c>
      <c r="F343" s="55">
        <v>5000</v>
      </c>
      <c r="G343" s="52">
        <v>3585.96</v>
      </c>
      <c r="H343" s="149">
        <f t="shared" si="2"/>
        <v>71.7192</v>
      </c>
      <c r="I343" s="51">
        <f t="shared" si="3"/>
        <v>-1414.04</v>
      </c>
    </row>
    <row r="344" spans="1:9" ht="15" customHeight="1">
      <c r="A344" s="45" t="s">
        <v>146</v>
      </c>
      <c r="B344" s="53" t="s">
        <v>246</v>
      </c>
      <c r="C344" s="47"/>
      <c r="D344" s="47"/>
      <c r="E344" s="48"/>
      <c r="F344" s="55"/>
      <c r="G344" s="52"/>
      <c r="H344" s="149"/>
      <c r="I344" s="51"/>
    </row>
    <row r="345" spans="1:9" ht="15" customHeight="1">
      <c r="A345" s="45"/>
      <c r="B345" s="53" t="s">
        <v>162</v>
      </c>
      <c r="C345" s="47">
        <v>852</v>
      </c>
      <c r="D345" s="47">
        <v>85212</v>
      </c>
      <c r="E345" s="48">
        <v>920</v>
      </c>
      <c r="F345" s="55">
        <v>1200</v>
      </c>
      <c r="G345" s="52">
        <v>1403.6</v>
      </c>
      <c r="H345" s="149">
        <f t="shared" si="2"/>
        <v>116.96666666666667</v>
      </c>
      <c r="I345" s="51">
        <f t="shared" si="3"/>
        <v>203.5999999999999</v>
      </c>
    </row>
    <row r="346" spans="1:9" ht="12" customHeight="1" thickBot="1">
      <c r="A346" s="45"/>
      <c r="B346" s="57"/>
      <c r="C346" s="47"/>
      <c r="D346" s="47"/>
      <c r="E346" s="48"/>
      <c r="F346" s="55"/>
      <c r="G346" s="52"/>
      <c r="H346" s="149"/>
      <c r="I346" s="51"/>
    </row>
    <row r="347" spans="1:9" ht="22.5" customHeight="1">
      <c r="A347" s="170" t="s">
        <v>163</v>
      </c>
      <c r="B347" s="170"/>
      <c r="C347" s="170"/>
      <c r="D347" s="170"/>
      <c r="E347" s="170"/>
      <c r="F347" s="158">
        <f>F13+F19+F152</f>
        <v>32110197.32</v>
      </c>
      <c r="G347" s="158">
        <f>G13+G19+G152</f>
        <v>32118202.6</v>
      </c>
      <c r="H347" s="159">
        <f>(G347/F347)*100</f>
        <v>100.02493064717174</v>
      </c>
      <c r="I347" s="160">
        <f t="shared" si="3"/>
        <v>8005.280000001192</v>
      </c>
    </row>
    <row r="348" spans="1:9" ht="22.5" customHeight="1">
      <c r="A348" s="171" t="s">
        <v>247</v>
      </c>
      <c r="B348" s="171"/>
      <c r="C348" s="171"/>
      <c r="D348" s="171"/>
      <c r="E348" s="171"/>
      <c r="F348" s="155">
        <v>19792499.18</v>
      </c>
      <c r="G348" s="155">
        <v>19800655.54</v>
      </c>
      <c r="H348" s="156">
        <f t="shared" si="2"/>
        <v>100.04120934868214</v>
      </c>
      <c r="I348" s="157">
        <f t="shared" si="3"/>
        <v>8156.359999999404</v>
      </c>
    </row>
    <row r="349" spans="1:9" ht="21.75" customHeight="1" thickBot="1">
      <c r="A349" s="172" t="s">
        <v>248</v>
      </c>
      <c r="B349" s="172"/>
      <c r="C349" s="172"/>
      <c r="D349" s="172"/>
      <c r="E349" s="172"/>
      <c r="F349" s="151">
        <v>12317698.14</v>
      </c>
      <c r="G349" s="152">
        <v>12317547.06</v>
      </c>
      <c r="H349" s="153">
        <f t="shared" si="2"/>
        <v>99.9987734721351</v>
      </c>
      <c r="I349" s="154">
        <f t="shared" si="3"/>
        <v>-151.0800000000745</v>
      </c>
    </row>
    <row r="350" spans="1:9" ht="12" customHeight="1">
      <c r="A350" s="1"/>
      <c r="B350" s="1"/>
      <c r="C350" s="1"/>
      <c r="D350" s="1"/>
      <c r="E350" s="1"/>
      <c r="F350" s="6"/>
      <c r="G350" s="5"/>
      <c r="H350" s="10"/>
      <c r="I350" s="136"/>
    </row>
    <row r="351" spans="1:9" ht="12.75">
      <c r="A351" s="1"/>
      <c r="B351" s="1"/>
      <c r="C351" s="1"/>
      <c r="D351" s="1"/>
      <c r="E351" s="1"/>
      <c r="F351" s="6"/>
      <c r="G351" s="5"/>
      <c r="H351" s="10"/>
      <c r="I351" s="8"/>
    </row>
    <row r="352" spans="1:9" ht="12.75">
      <c r="A352" s="1"/>
      <c r="B352" s="1"/>
      <c r="C352" s="1"/>
      <c r="D352" s="1"/>
      <c r="E352" s="1"/>
      <c r="F352" s="6"/>
      <c r="G352" s="5"/>
      <c r="H352" s="10"/>
      <c r="I352" s="8"/>
    </row>
    <row r="353" spans="6:9" ht="12.75">
      <c r="F353" s="8"/>
      <c r="G353" s="8"/>
      <c r="H353" s="9"/>
      <c r="I353" s="8"/>
    </row>
    <row r="354" spans="6:9" ht="12.75">
      <c r="F354" s="8"/>
      <c r="G354" s="8"/>
      <c r="H354" s="9"/>
      <c r="I354" s="8"/>
    </row>
    <row r="355" spans="6:9" ht="12.75">
      <c r="F355" s="8"/>
      <c r="G355" s="8"/>
      <c r="H355" s="9"/>
      <c r="I355" s="8"/>
    </row>
    <row r="356" spans="6:9" ht="12.75">
      <c r="F356" s="8"/>
      <c r="G356" s="8"/>
      <c r="H356" s="9"/>
      <c r="I356" s="8"/>
    </row>
    <row r="357" spans="6:9" ht="12.75">
      <c r="F357" s="8"/>
      <c r="G357" s="8"/>
      <c r="H357" s="8"/>
      <c r="I357" s="8"/>
    </row>
    <row r="358" spans="6:9" ht="12.75">
      <c r="F358" s="8"/>
      <c r="G358" s="8"/>
      <c r="H358" s="8"/>
      <c r="I358" s="8"/>
    </row>
    <row r="359" spans="6:9" ht="12.75">
      <c r="F359" s="8"/>
      <c r="G359" s="8"/>
      <c r="H359" s="8"/>
      <c r="I359" s="8"/>
    </row>
    <row r="360" spans="6:9" ht="12.75">
      <c r="F360" s="8"/>
      <c r="G360" s="8"/>
      <c r="H360" s="8"/>
      <c r="I360" s="8"/>
    </row>
    <row r="361" spans="6:9" ht="12.75">
      <c r="F361" s="8"/>
      <c r="G361" s="8"/>
      <c r="H361" s="8"/>
      <c r="I361" s="8"/>
    </row>
    <row r="362" spans="6:9" ht="12.75">
      <c r="F362" s="8"/>
      <c r="G362" s="8"/>
      <c r="H362" s="8"/>
      <c r="I362" s="8"/>
    </row>
    <row r="363" spans="6:9" ht="12.75">
      <c r="F363" s="8"/>
      <c r="G363" s="8"/>
      <c r="H363" s="8"/>
      <c r="I363" s="8"/>
    </row>
    <row r="364" spans="6:9" ht="12.75">
      <c r="F364" s="8"/>
      <c r="G364" s="8"/>
      <c r="H364" s="8"/>
      <c r="I364" s="8"/>
    </row>
    <row r="365" spans="6:9" ht="12.75">
      <c r="F365" s="8"/>
      <c r="G365" s="8"/>
      <c r="H365" s="8"/>
      <c r="I365" s="8"/>
    </row>
    <row r="366" spans="6:9" ht="12.75">
      <c r="F366" s="8"/>
      <c r="G366" s="8"/>
      <c r="H366" s="8"/>
      <c r="I366" s="8"/>
    </row>
    <row r="367" spans="6:9" ht="12.75">
      <c r="F367" s="8"/>
      <c r="G367" s="8"/>
      <c r="H367" s="8"/>
      <c r="I367" s="8"/>
    </row>
    <row r="368" spans="6:9" ht="12.75">
      <c r="F368" s="8"/>
      <c r="G368" s="8"/>
      <c r="H368" s="8"/>
      <c r="I368" s="8"/>
    </row>
    <row r="369" spans="6:9" ht="12.75">
      <c r="F369" s="8"/>
      <c r="G369" s="8"/>
      <c r="H369" s="8"/>
      <c r="I369" s="8"/>
    </row>
    <row r="370" spans="6:9" ht="12.75">
      <c r="F370" s="8"/>
      <c r="G370" s="8"/>
      <c r="H370" s="8"/>
      <c r="I370" s="8"/>
    </row>
    <row r="371" spans="6:9" ht="12.75">
      <c r="F371" s="8"/>
      <c r="G371" s="8"/>
      <c r="H371" s="8"/>
      <c r="I371" s="8"/>
    </row>
    <row r="372" spans="6:9" ht="12.75">
      <c r="F372" s="8"/>
      <c r="G372" s="8"/>
      <c r="H372" s="8"/>
      <c r="I372" s="8"/>
    </row>
  </sheetData>
  <sheetProtection/>
  <mergeCells count="28">
    <mergeCell ref="A347:E347"/>
    <mergeCell ref="A348:E348"/>
    <mergeCell ref="A349:E349"/>
    <mergeCell ref="A6:B6"/>
    <mergeCell ref="A132:A133"/>
    <mergeCell ref="B132:B133"/>
    <mergeCell ref="C132:E132"/>
    <mergeCell ref="A64:A65"/>
    <mergeCell ref="B64:B65"/>
    <mergeCell ref="C64:E64"/>
    <mergeCell ref="G64:H64"/>
    <mergeCell ref="A264:A265"/>
    <mergeCell ref="B264:B265"/>
    <mergeCell ref="C264:E264"/>
    <mergeCell ref="G264:H264"/>
    <mergeCell ref="G132:H132"/>
    <mergeCell ref="A199:A200"/>
    <mergeCell ref="B199:B200"/>
    <mergeCell ref="C199:E199"/>
    <mergeCell ref="G199:H199"/>
    <mergeCell ref="G8:H8"/>
    <mergeCell ref="C8:E8"/>
    <mergeCell ref="A8:A9"/>
    <mergeCell ref="B8:B9"/>
    <mergeCell ref="A331:A332"/>
    <mergeCell ref="B331:B332"/>
    <mergeCell ref="C331:E331"/>
    <mergeCell ref="G331:H331"/>
  </mergeCells>
  <printOptions horizontalCentered="1"/>
  <pageMargins left="0.28" right="0.28" top="0.8" bottom="0.5905511811023623" header="0.2362204724409449" footer="0.5118110236220472"/>
  <pageSetup firstPageNumber="9" useFirstPageNumber="1" horizontalDpi="600" verticalDpi="600" orientation="portrait" paperSize="9" scale="93" r:id="rId1"/>
  <headerFooter alignWithMargins="0">
    <oddFooter>&amp;CStrona &amp;P</oddFooter>
  </headerFooter>
  <rowBreaks count="5" manualBreakCount="5">
    <brk id="62" max="8" man="1"/>
    <brk id="130" max="8" man="1"/>
    <brk id="197" max="8" man="1"/>
    <brk id="262" max="8" man="1"/>
    <brk id="329" max="8" man="1"/>
  </rowBreaks>
  <colBreaks count="2" manualBreakCount="2">
    <brk id="9" max="346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Midera Izabela</cp:lastModifiedBy>
  <cp:lastPrinted>2012-05-07T10:28:03Z</cp:lastPrinted>
  <dcterms:created xsi:type="dcterms:W3CDTF">2011-08-18T08:41:43Z</dcterms:created>
  <dcterms:modified xsi:type="dcterms:W3CDTF">2012-05-07T10:32:02Z</dcterms:modified>
  <cp:category/>
  <cp:version/>
  <cp:contentType/>
  <cp:contentStatus/>
</cp:coreProperties>
</file>