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'Arkusz1'!$A$1:$J$725</definedName>
  </definedNames>
  <calcPr fullCalcOnLoad="1"/>
</workbook>
</file>

<file path=xl/sharedStrings.xml><?xml version="1.0" encoding="utf-8"?>
<sst xmlns="http://schemas.openxmlformats.org/spreadsheetml/2006/main" count="692" uniqueCount="328">
  <si>
    <t>budżet państwa</t>
  </si>
  <si>
    <t>- wydatki bieżące</t>
  </si>
  <si>
    <t xml:space="preserve"> ^ świadczenia </t>
  </si>
  <si>
    <t xml:space="preserve"> ^ obsługa świadczeń </t>
  </si>
  <si>
    <t>Dożywianie uczniów</t>
  </si>
  <si>
    <t>Utrzymanie zieleni w gminie</t>
  </si>
  <si>
    <t>OGÓŁEM WYDATKI BUDŻETU, w tym:</t>
  </si>
  <si>
    <t>- wydatki majątkowe</t>
  </si>
  <si>
    <t xml:space="preserve"> ^ finansowanie ze środków własnych</t>
  </si>
  <si>
    <t>Usługi opiekuńcze (środki własne gminy)</t>
  </si>
  <si>
    <t xml:space="preserve">Dodatki mieszkaniowe /środki własne/ </t>
  </si>
  <si>
    <t>Opłaty za korzystanie ze środowiska</t>
  </si>
  <si>
    <t>WYDATKI  BUDŻETU</t>
  </si>
  <si>
    <t>Plan</t>
  </si>
  <si>
    <t>Wykonanie</t>
  </si>
  <si>
    <t>Treść</t>
  </si>
  <si>
    <t>po zmianach</t>
  </si>
  <si>
    <t>dz</t>
  </si>
  <si>
    <t>rdz</t>
  </si>
  <si>
    <t>§</t>
  </si>
  <si>
    <t>kwota</t>
  </si>
  <si>
    <t>%</t>
  </si>
  <si>
    <t>~ zakup materiałów i wyposażenia</t>
  </si>
  <si>
    <t>~ zakup usług pozostałych</t>
  </si>
  <si>
    <t>Świetlice szkolne</t>
  </si>
  <si>
    <t>GOSPODARKA KOMUNALNA</t>
  </si>
  <si>
    <t>I OCHRONA ŚRODOWISKA</t>
  </si>
  <si>
    <t>KULTURA I OCHRONA</t>
  </si>
  <si>
    <t>Oświetlenie ulic, placów i dróg</t>
  </si>
  <si>
    <t>DZIEDZICTWA NARODOWEGO</t>
  </si>
  <si>
    <t>KULTURA FIZYCZNA I SPORT</t>
  </si>
  <si>
    <t>Pozostała działalność sportowa</t>
  </si>
  <si>
    <t>EDUKACYJNA OPIEKA WYCHOWAWCZA</t>
  </si>
  <si>
    <t>Zobowiązania</t>
  </si>
  <si>
    <t>Klasyfikacja</t>
  </si>
  <si>
    <t>POMOC SPOŁECZNA</t>
  </si>
  <si>
    <t>~ wynagrodzenia bezosobowe</t>
  </si>
  <si>
    <t>Zasiłki i pomoc w naturze, w tym:</t>
  </si>
  <si>
    <t>według klasyfikacji budżetowej</t>
  </si>
  <si>
    <t xml:space="preserve"> </t>
  </si>
  <si>
    <t>Odbiór zwierząt do schroniska</t>
  </si>
  <si>
    <t>budżetu Gminy Wolbórz</t>
  </si>
  <si>
    <t>Organizacja konkursu "Czysta Wieś"</t>
  </si>
  <si>
    <t>Poz.</t>
  </si>
  <si>
    <t xml:space="preserve">Świadczenia rodzinne, świadczenia  </t>
  </si>
  <si>
    <t xml:space="preserve">z funduszu alimentacyjnego oraz składki </t>
  </si>
  <si>
    <t>odpadów stałych w Młynarach</t>
  </si>
  <si>
    <t>- udział własny</t>
  </si>
  <si>
    <t>- zakup materiałów i wyposażenia</t>
  </si>
  <si>
    <t>- zakup usług remontowych</t>
  </si>
  <si>
    <t>- zakup usług pozostałych</t>
  </si>
  <si>
    <t>- wynagrodzenie osobowe</t>
  </si>
  <si>
    <t>- skladki na Fundusz Pracy</t>
  </si>
  <si>
    <t>- wynagrodzenie bezosobowe</t>
  </si>
  <si>
    <t>- zakup energii, wody, gazu</t>
  </si>
  <si>
    <t>- różne opłaty i składki</t>
  </si>
  <si>
    <t>- składki na ubezpiecznie społeczne</t>
  </si>
  <si>
    <t>OBSŁUGA DŁUGU PUBLICZNEGO</t>
  </si>
  <si>
    <t>OŚWIATA I WYCHOWANIE</t>
  </si>
  <si>
    <t>Szkoły podstawowe</t>
  </si>
  <si>
    <t>w Wolborzu</t>
  </si>
  <si>
    <t xml:space="preserve">Oddziały przedszkolne </t>
  </si>
  <si>
    <t>Przedszkole Samorządowe w Wolborzu</t>
  </si>
  <si>
    <t>Poz</t>
  </si>
  <si>
    <t>Dowożenie uczniów do szkół</t>
  </si>
  <si>
    <t>Dokształcanie i doskonalenie nauczycieli</t>
  </si>
  <si>
    <t>Stołówki szkolne</t>
  </si>
  <si>
    <t>Utrzymanie domów nauczycieli</t>
  </si>
  <si>
    <t xml:space="preserve"> - wynagrodzenia bezosobowe</t>
  </si>
  <si>
    <t>OCHRONA ZDROWIA</t>
  </si>
  <si>
    <t>Gimnazjum w Wolborzu</t>
  </si>
  <si>
    <t>GOSPODARKA MIESZKANIOWA</t>
  </si>
  <si>
    <t>Utrzymanie budynków komunalnych</t>
  </si>
  <si>
    <t xml:space="preserve"> - zakup materiałów i wyposażenia</t>
  </si>
  <si>
    <t xml:space="preserve"> - zakup usług remontowych</t>
  </si>
  <si>
    <t xml:space="preserve"> - zakup usług pozostałych</t>
  </si>
  <si>
    <t>Gospodarka gruntami i nieruchomościami</t>
  </si>
  <si>
    <t>Zakup gruntu na cele inwestycyjne</t>
  </si>
  <si>
    <t>DZIAŁALNOŚĆ USŁUGOWA</t>
  </si>
  <si>
    <t>Utrzymanie grobów żołnierskich</t>
  </si>
  <si>
    <t>ADMINISTRACJA PUBLICZNA</t>
  </si>
  <si>
    <t>Promocja gminy</t>
  </si>
  <si>
    <t>Wydatki sołeckie</t>
  </si>
  <si>
    <t>BEZPIECZEŃSTWO PUBLICZNE</t>
  </si>
  <si>
    <t>I OCHRONA PRZECIWPOŻAROWA</t>
  </si>
  <si>
    <t>Ochotnicze straże pożarne</t>
  </si>
  <si>
    <t xml:space="preserve">OSOBOWOŚCI PRAWNEJ </t>
  </si>
  <si>
    <t>budżetowych</t>
  </si>
  <si>
    <t xml:space="preserve"> - zakup materiałów</t>
  </si>
  <si>
    <t>Pozostała działalność</t>
  </si>
  <si>
    <t>- zakup materiałów</t>
  </si>
  <si>
    <t>z ubezpieczenia społecznego /budżet państwa/</t>
  </si>
  <si>
    <t xml:space="preserve">na ubezpieczenie emerytalne i rentowe </t>
  </si>
  <si>
    <t>ROLNICTWO I ŁOWIECTWO</t>
  </si>
  <si>
    <t>Konserwacja urządzeń melioracji wodnych</t>
  </si>
  <si>
    <t xml:space="preserve"> - zwrot akcyzy</t>
  </si>
  <si>
    <t>TRANSPORT I ŁĄCZNOŚĆ</t>
  </si>
  <si>
    <t>Utrzymanie zimowe dróg powiatowych</t>
  </si>
  <si>
    <t>Utrzymanie i naprawa dróg gminnych</t>
  </si>
  <si>
    <t xml:space="preserve"> - zakup usług pozostałych, w tym:</t>
  </si>
  <si>
    <t>Modernizacja dróg dojazdowych do pól</t>
  </si>
  <si>
    <t>Utrzymanie pojazdów</t>
  </si>
  <si>
    <t>010</t>
  </si>
  <si>
    <t>letniskową</t>
  </si>
  <si>
    <t>ulicy Różanej w Wolborzu</t>
  </si>
  <si>
    <t>Opracowanie dokumentacji technicznej i raportu</t>
  </si>
  <si>
    <t>Budowa chodników i placów przydrożnych</t>
  </si>
  <si>
    <t>Zwrot nienależnie pobranych świadczeń rodzinnych</t>
  </si>
  <si>
    <t>Zwrot nienależnie poobranych śwadczeń - odsetki</t>
  </si>
  <si>
    <t>Instalacja monitoringu na obiekcie sportowym "Orlik"</t>
  </si>
  <si>
    <t xml:space="preserve"> ^ finansowanie ze środków budżetu państwa</t>
  </si>
  <si>
    <t>Miejski Ośrodek Pomocy Społecznej</t>
  </si>
  <si>
    <t>Rada miejska</t>
  </si>
  <si>
    <t>Budowa sieci wodociągowej i kanalizacyjnej z przyłączami</t>
  </si>
  <si>
    <t>dla potrzeb uzbrojenia terenów inwestycyjnych w Wolborzu</t>
  </si>
  <si>
    <t>ul. Gadki</t>
  </si>
  <si>
    <t>Wpłata gminy na rzecz Łódzkiej Izby Rolniczej</t>
  </si>
  <si>
    <t>Zwrot podatku akcyzowego zawartego w cenie oleju</t>
  </si>
  <si>
    <t>napędowego wykorzystywanego do produkcji rolnej</t>
  </si>
  <si>
    <t>01095</t>
  </si>
  <si>
    <t xml:space="preserve"> - składka na ubezpieczenie społeczne</t>
  </si>
  <si>
    <t xml:space="preserve"> - składka na Fundusz Pracy</t>
  </si>
  <si>
    <t xml:space="preserve">Uzbrojenie terenów przeznaczonych pod zabudowę </t>
  </si>
  <si>
    <t xml:space="preserve"> - zakup materiałów i wyposażenia, w tym:</t>
  </si>
  <si>
    <t xml:space="preserve">   fundusz sołecki</t>
  </si>
  <si>
    <t xml:space="preserve"> - zakup usług remontowych, w tym:</t>
  </si>
  <si>
    <t xml:space="preserve"> - rózne opłaty i składki</t>
  </si>
  <si>
    <t>Przebudowa drogi gminnej Psary Lechawa-Proszenie</t>
  </si>
  <si>
    <t>~ środki z dofinansowania RPO WŁ</t>
  </si>
  <si>
    <t>~ udział własny</t>
  </si>
  <si>
    <t>Przebudowa drogi gminnej Polichno-Żarnowica</t>
  </si>
  <si>
    <t xml:space="preserve"> - dofinansowanie RPO WŁ</t>
  </si>
  <si>
    <t xml:space="preserve"> - udział własny</t>
  </si>
  <si>
    <t>Opracowanie dokumentacji i prace przygotowawcze -</t>
  </si>
  <si>
    <t>budowa odcinka wodociągu, kanalizacji i nawierzchni</t>
  </si>
  <si>
    <t>oddziaływania na środowisko "Budowy drogi gminnej</t>
  </si>
  <si>
    <t>Opracowanie dokumentacji technicznej przebudowy drogi</t>
  </si>
  <si>
    <t>- dofinansowanie z Województwa Łódzkiego</t>
  </si>
  <si>
    <t xml:space="preserve"> /fundusz sołecki/</t>
  </si>
  <si>
    <t>Adamów - Bronisławów"</t>
  </si>
  <si>
    <t>Dofinansowanie kursu MZK i PKS</t>
  </si>
  <si>
    <t>- składki na ubezpieczenie społeczne</t>
  </si>
  <si>
    <t>- składki na Fundusz Pracy</t>
  </si>
  <si>
    <t>- wynagrodzenia bezosobowe</t>
  </si>
  <si>
    <t xml:space="preserve">Sfinansowanie kosztów przejęcia gruntów na poszerzenie dróg </t>
  </si>
  <si>
    <t>Wydatki związane z wydawaniem decyzji o warunkach</t>
  </si>
  <si>
    <t xml:space="preserve">zabudowy </t>
  </si>
  <si>
    <t>Opracowanie miejscowego planu zagospodarowania</t>
  </si>
  <si>
    <t>przestrzennego dla terenu pod budowę obwodnicy Wolborza</t>
  </si>
  <si>
    <t>Aktualizacja Studium uwarunkowań i kierunków</t>
  </si>
  <si>
    <t>zagospodarowania przestrzennego gminy oraz Plan</t>
  </si>
  <si>
    <t>Zagospodarowania Przestrzennego</t>
  </si>
  <si>
    <t>Opracowania geodezyjne i kartograficzne</t>
  </si>
  <si>
    <t>Sfinansowanie kosztów Komisji Urbanistycznej</t>
  </si>
  <si>
    <t>Urząd wojewódzki</t>
  </si>
  <si>
    <t>- wynagrodzenia osobowe</t>
  </si>
  <si>
    <t>- składki  na Fundusz Pracy</t>
  </si>
  <si>
    <t>Dotacja celowa dla Powiatu Piotrkowskiego na dofinansowanie</t>
  </si>
  <si>
    <t xml:space="preserve">dowożenia osób niepełnosprawnych na Warsztaty Terapii </t>
  </si>
  <si>
    <t>Zajęciowej w Sulejowie</t>
  </si>
  <si>
    <t>Urząd miejski</t>
  </si>
  <si>
    <t>- diety radnych</t>
  </si>
  <si>
    <t>- wydatki osobowe niezaliczone do wynagrodzeń</t>
  </si>
  <si>
    <t>- dodatkowe wynagrodzenie roczne</t>
  </si>
  <si>
    <t xml:space="preserve">- zakup energii, wody, gazu </t>
  </si>
  <si>
    <t>- zakup usług zdrowotnych</t>
  </si>
  <si>
    <t>- zakup usług pozostałych, w tym:</t>
  </si>
  <si>
    <t>- zakup usług dostępu do sieci Internet</t>
  </si>
  <si>
    <t>- zakup usług telefonii komórkowej</t>
  </si>
  <si>
    <t>- zakup usług telefonii stacjonarnej</t>
  </si>
  <si>
    <t>- podróże służbowe krajowe</t>
  </si>
  <si>
    <t>- odpis na zakładowy fundusz świadczeń socjalnych</t>
  </si>
  <si>
    <t>- szkolenia pracowników</t>
  </si>
  <si>
    <t>Przeprowdzenie Narodowego Spisu Powszechnego ludności</t>
  </si>
  <si>
    <t>i mieszkań</t>
  </si>
  <si>
    <t>- dodatki spisowe</t>
  </si>
  <si>
    <t>- nagrody</t>
  </si>
  <si>
    <t>- diety sołtysów</t>
  </si>
  <si>
    <t>Składka członkowska dla "Stowarzyszenia Dolina Pilicy"</t>
  </si>
  <si>
    <t xml:space="preserve">Sfinansowanie kosztów związanych z założeniem </t>
  </si>
  <si>
    <t>"Stowarzyszenia Związku Gmin Wiejskich Województwa</t>
  </si>
  <si>
    <t>Łódzkiego"</t>
  </si>
  <si>
    <t>Udział Gminy Wolbórz w projekcie "Budowa Zintegrowanego</t>
  </si>
  <si>
    <t>Systemu e-Usług Publicznych Województwa Łódzkiego"</t>
  </si>
  <si>
    <t>(Wrota Regionu Łódzkiego)</t>
  </si>
  <si>
    <t>URZĘDY NACZELNYCH ORGANÓW WŁADZY</t>
  </si>
  <si>
    <t>Prowadzenie i aktualizacja stałego rejestru wyborców</t>
  </si>
  <si>
    <t>Wybory do Sejmu RP i Senatu RP</t>
  </si>
  <si>
    <t>- rózne wydatki na rzecz osób fizycznych</t>
  </si>
  <si>
    <t>- zakup energii</t>
  </si>
  <si>
    <t xml:space="preserve">Wydatki związane ze zniszczeniem dokumentów </t>
  </si>
  <si>
    <t>z wyborów do organów jednostek samorządu terytorialnego</t>
  </si>
  <si>
    <t>w Łodzi, z przeznaczeniem na:</t>
  </si>
  <si>
    <t xml:space="preserve"> - funkcjonowanie ponadnormatywnych patroli Komisariatu</t>
  </si>
  <si>
    <t xml:space="preserve">   Policji w Wolborzu</t>
  </si>
  <si>
    <t xml:space="preserve"> - zakup materiałów dla Komisariatu Policji w Wolborzu</t>
  </si>
  <si>
    <t>Dotacja celowa dla Miasta Piotrków Trybunalski na zadanie</t>
  </si>
  <si>
    <t xml:space="preserve">realizowane przez Komendę Miejską Państwowej Straży </t>
  </si>
  <si>
    <t xml:space="preserve">i pompy) </t>
  </si>
  <si>
    <t>Pożarnej w Piotrkowie Tryb.(zakup aparatów oddechowych</t>
  </si>
  <si>
    <t>- ekwiwalenty za gaszenie pożarów</t>
  </si>
  <si>
    <t>- ubezpieczenie samochodów strażaków</t>
  </si>
  <si>
    <t xml:space="preserve">WYDATKI ZWIĄZANE Z POBOREM DOCHODÓW OD </t>
  </si>
  <si>
    <t xml:space="preserve">OSÓB PRAWNYCH, OD OSÓB FIZYCZNYCH I OD </t>
  </si>
  <si>
    <t xml:space="preserve">INNYCH JEDNOSTEK NIEPOSIADAJĄCYCH </t>
  </si>
  <si>
    <t>Pobór podatków, opłat i niepodatkowych należności</t>
  </si>
  <si>
    <t>- wynagrodzenia prowizyjne</t>
  </si>
  <si>
    <t>- koszty egzekucji komorniczej</t>
  </si>
  <si>
    <t>Prowizje bankowe</t>
  </si>
  <si>
    <t>Odsetki od kredytów i pożyczek</t>
  </si>
  <si>
    <t>- zakup pomocy naukowych, dydaktycznych i księgozbioru</t>
  </si>
  <si>
    <t xml:space="preserve">- odpis na zakładowy fundusz świadczeń socjalnych </t>
  </si>
  <si>
    <t xml:space="preserve">- szkolenia pracowników </t>
  </si>
  <si>
    <t>- zakup materiałów i wyposażenie</t>
  </si>
  <si>
    <t>- odpis na zakł. fundusz świadczeń socjalnych</t>
  </si>
  <si>
    <t>- zakup środków żywności</t>
  </si>
  <si>
    <t>- opłaty za usługi internetowe</t>
  </si>
  <si>
    <t>- odpis na zakł. fundusz świadczeń  socjalnych</t>
  </si>
  <si>
    <t>- dodatkowe wynagrodzenia roczne</t>
  </si>
  <si>
    <t>Utrzymanie hali sportowej przy Gimnazjum w Wolborzu</t>
  </si>
  <si>
    <t xml:space="preserve">Odpis na zakładowy fundusz świadczeń socjalnych dla </t>
  </si>
  <si>
    <t>emerytów i rencistów - nauczycieli</t>
  </si>
  <si>
    <t>Wydatki związane z realizacją programu profilaktyki</t>
  </si>
  <si>
    <t>i rozwiązywania problemów alkoholowych</t>
  </si>
  <si>
    <t>Adaptacja pomieszczeń przeznaczonych na miejsce</t>
  </si>
  <si>
    <t>stacjonowania karetki pogotowia ratunkowego</t>
  </si>
  <si>
    <r>
      <t>Odpłatność za pobyt w domach opieki społecznej</t>
    </r>
    <r>
      <rPr>
        <i/>
        <sz val="9"/>
        <rFont val="Arial Narrow"/>
        <family val="2"/>
      </rPr>
      <t xml:space="preserve"> /środki własne/</t>
    </r>
  </si>
  <si>
    <t>- wypłata świadczeń</t>
  </si>
  <si>
    <t>Składki na ubezpieczenie zdrowotne opłacane za osoby</t>
  </si>
  <si>
    <t xml:space="preserve"> - pobierające zasiłek stały /budżet państwa/ </t>
  </si>
  <si>
    <t xml:space="preserve"> - pobierające zasiłek stały /środki własne/</t>
  </si>
  <si>
    <t>- zasiłki celowe /środki własne, zadania własne/</t>
  </si>
  <si>
    <t xml:space="preserve">- zasiłki okresowe /środki budżetu państwa, zadania własne/ </t>
  </si>
  <si>
    <t xml:space="preserve">- zasiłki stałe /środki budżetu państwa, zadania własne/ </t>
  </si>
  <si>
    <t xml:space="preserve">- zasiłki stałe /środki własne/ </t>
  </si>
  <si>
    <t>- koszty upomnienia</t>
  </si>
  <si>
    <t>- wypłata świadczeń (budżet państwa)</t>
  </si>
  <si>
    <t>- wypłata świadczeń (środki własne)</t>
  </si>
  <si>
    <t>- zakup wyposażenia do stołówek (budżet państwa)</t>
  </si>
  <si>
    <t>- zakup wyposażenia do stołówek (środki własne)</t>
  </si>
  <si>
    <t>- montaż wyposażenia (budżet państwa)</t>
  </si>
  <si>
    <t>- montaż wyposażenia (budżet własny)</t>
  </si>
  <si>
    <t>Wydatki poniesione na realizację projektu "Moja szansa"</t>
  </si>
  <si>
    <t>współfinansowanego ze środków EFS w ramach Programu</t>
  </si>
  <si>
    <t xml:space="preserve">Operacyjnego Kapitał Ludzki </t>
  </si>
  <si>
    <t>- wynagrodzenia osobowe - EFS</t>
  </si>
  <si>
    <t>- dodatkowe wynagrodzenie roczne - EFS</t>
  </si>
  <si>
    <t>- składka na ubezpieczenie społeczne -EFS</t>
  </si>
  <si>
    <t>- składka na Fundusz Pracy - EFS</t>
  </si>
  <si>
    <t>- składka zdrowotna - EFS</t>
  </si>
  <si>
    <t>- zakup materiałów i wyposażenia - EFS</t>
  </si>
  <si>
    <t>- zakup usług pozostałych - EFS</t>
  </si>
  <si>
    <t>- zakup usług telefonii stacjonarnej - EFS</t>
  </si>
  <si>
    <t>i młodzieży szkolnej</t>
  </si>
  <si>
    <t xml:space="preserve">Kolonie i obozy oraz inne formy wypoczynku dzieci </t>
  </si>
  <si>
    <t>Opłaty za przyłącza energetyczne do przepompowni</t>
  </si>
  <si>
    <t>kanalizacji sanitarnej</t>
  </si>
  <si>
    <t>Eksploatacja oczyszczalni ścieków w Żarnowicy</t>
  </si>
  <si>
    <t>Opłaty za użytkowanie gruntu w celu eksploatacji sieci</t>
  </si>
  <si>
    <t>Opłaty za zajęcie pasa drogowego dróg powiatowych</t>
  </si>
  <si>
    <t>Program ochrony wód Zbiornika Sulejowskiego</t>
  </si>
  <si>
    <t>budowa kanalizacji sanitarnej południowo-</t>
  </si>
  <si>
    <t>wschodniej części gminy Wolbórz</t>
  </si>
  <si>
    <t>^ dokumentacja projektowa</t>
  </si>
  <si>
    <t>^ budowa, w tym:</t>
  </si>
  <si>
    <t xml:space="preserve">Wywóz nieczystości </t>
  </si>
  <si>
    <t>Monitoring środowiskowy składowiska odpadów stałych</t>
  </si>
  <si>
    <t>Opłata za wykonanie ekspertyzy dotyczącej składowiska</t>
  </si>
  <si>
    <t xml:space="preserve">   /fundusz sołecki/</t>
  </si>
  <si>
    <t xml:space="preserve"> - zakup usug pozostałych</t>
  </si>
  <si>
    <t>Organizacja akcji "Sprzątanie Świata"</t>
  </si>
  <si>
    <t>Szkolenie rolników w zakresie bezpiecznego stosowania</t>
  </si>
  <si>
    <t>środków ochrony roślin</t>
  </si>
  <si>
    <t>Utrzymanie grupy pracowników gospodarczych</t>
  </si>
  <si>
    <t>i interwencyjnych</t>
  </si>
  <si>
    <t>Odnowa centrum miejscowości Wolbórz poprzez</t>
  </si>
  <si>
    <t>przebudowę Placu Jagiełły jako przestrzeni społeczno - kulturowej</t>
  </si>
  <si>
    <t>Opracowanie dokumentacji rekultywacji składowiska odpadów</t>
  </si>
  <si>
    <t>stałych w Młynarach</t>
  </si>
  <si>
    <t>Remont budynku Miejskiego Ośrodka Kultury w Wolborzu</t>
  </si>
  <si>
    <t>- udział PROW</t>
  </si>
  <si>
    <t>Dotacja podmiotowa dla Miejskiej Biblioteki Publicznej</t>
  </si>
  <si>
    <t>Dotacja podmiotowa dla Pożarniczego Centrum</t>
  </si>
  <si>
    <t>Historyczno-Edukacyjnego Ziemi Łódzkiej w Wolborzu</t>
  </si>
  <si>
    <t>Utrzymanie kompleksu sportowego "Moje boisko Orlik 2012"</t>
  </si>
  <si>
    <t>Budowa kompleksu sportowego "Moje boisko-Orlik 2012"</t>
  </si>
  <si>
    <t>Budowa placów zabawa</t>
  </si>
  <si>
    <t>~ w miejscowości Wolbórz</t>
  </si>
  <si>
    <t>~ w miejscowości Golesze</t>
  </si>
  <si>
    <t>~ w miejscowości Komorniki</t>
  </si>
  <si>
    <t>~ w miejscowości Wolbórz - Przedszkole</t>
  </si>
  <si>
    <t>Dotacja celowa na zadanie: "Utrzymanie stadionu i budynku</t>
  </si>
  <si>
    <t>szatni oraz organizacja szkoleń i imprez z zakresu kultury</t>
  </si>
  <si>
    <t>fizycznej i sportu /piłka nożna/"</t>
  </si>
  <si>
    <t xml:space="preserve">Dotacja celowa na zadanie: "Upowszechnianie kultury fizycznej </t>
  </si>
  <si>
    <t>i sportu wsród dzieci i młodzieży poprzez szkolenie w zakresie</t>
  </si>
  <si>
    <t>piłki siatkowej i piłki ręcznej"</t>
  </si>
  <si>
    <t xml:space="preserve">Utrzymanie i remonty domów ludowych </t>
  </si>
  <si>
    <t>- zakup materiałów i wyposażenia /fundusz sołecki/</t>
  </si>
  <si>
    <t>- zakup usług remontowych /fundusz sołecki/</t>
  </si>
  <si>
    <t>- zakup usług pozostałych /fundusz sołecki/</t>
  </si>
  <si>
    <t>- modernizacja domów ludowych /fundusz sołecki/</t>
  </si>
  <si>
    <t>Proszenie - Golesze - II i III etap</t>
  </si>
  <si>
    <t xml:space="preserve">pobierające niektóre świadczenia rodzinne </t>
  </si>
  <si>
    <t>- pobierajace świadczenia pielęgnacyjne /budżet państwa/</t>
  </si>
  <si>
    <t>Wsparcie osób pobierających świadczenia pielęgnacyjne</t>
  </si>
  <si>
    <t>Stypendia socjalne dla uczniów, w tym:</t>
  </si>
  <si>
    <t>- finansowane z budżetu państwa</t>
  </si>
  <si>
    <t>- finansowane ze środków własnych</t>
  </si>
  <si>
    <t>Zakup podręczników dla uczniów</t>
  </si>
  <si>
    <t>Odchylenie</t>
  </si>
  <si>
    <t>6 - 7</t>
  </si>
  <si>
    <t>do sprawozdania z wykonania</t>
  </si>
  <si>
    <t>na dzień 31 grudnia 2011r.</t>
  </si>
  <si>
    <t>Wpłata na fundusz celowy Komendy Wojewódzkiej Policji</t>
  </si>
  <si>
    <t>Dotacja podmiotowa dla Miejskiego Ośrodka Kultury w Wolborzu</t>
  </si>
  <si>
    <t xml:space="preserve"> ~ na zadania statutowe</t>
  </si>
  <si>
    <t>~ dotacje na realizację projektów realizowanych z udziałem</t>
  </si>
  <si>
    <t xml:space="preserve">   środków Unii Europejskiej przez MOK, w tym:</t>
  </si>
  <si>
    <t xml:space="preserve">   - "Smaki lata - potyczki kulinarne"</t>
  </si>
  <si>
    <t xml:space="preserve">   - "Spotkania taneczne - taniec bez granic"</t>
  </si>
  <si>
    <t xml:space="preserve">   środków Unii Europejskiej przez PCHEZŁ, w tym:</t>
  </si>
  <si>
    <t xml:space="preserve">   - "Pożarnicze Tradycje Ziemi Wolborskiej - wystawa</t>
  </si>
  <si>
    <t xml:space="preserve">      w Centrum Pożarniczym"</t>
  </si>
  <si>
    <t xml:space="preserve">   - "Muzyczne korzenie Wolborza  -koncerty w Kolegiacie</t>
  </si>
  <si>
    <t xml:space="preserve">     Wolborskiej"</t>
  </si>
  <si>
    <t>- wypłata świadczeń                                             udział własny</t>
  </si>
  <si>
    <t>Załącznik Nr 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</si>
</sst>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_-* #,##0.0\ _z_ł_-;\-* #,##0.0\ _z_ł_-;_-* &quot;-&quot;??\ _z_ł_-;_-@_-"/>
    <numFmt numFmtId="167" formatCode="000"/>
    <numFmt numFmtId="168" formatCode="00000"/>
    <numFmt numFmtId="169" formatCode="0000"/>
    <numFmt numFmtId="170" formatCode="_-* #,##0.0\ _z_ł_-;\-* #,##0.0\ _z_ł_-;_-* &quot;-&quot;?\ _z_ł_-;_-@_-"/>
    <numFmt numFmtId="171" formatCode="_-* #,##0.0\ &quot;zł&quot;_-;\-* #,##0.0\ &quot;zł&quot;_-;_-* &quot;-&quot;?\ &quot;zł&quot;_-;_-@_-"/>
    <numFmt numFmtId="172" formatCode="00\-000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Accounting"/>
      <sz val="8"/>
      <name val="Arial Narrow"/>
      <family val="2"/>
    </font>
    <font>
      <u val="singleAccounting"/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i/>
      <sz val="9"/>
      <name val="Arial Narrow"/>
      <family val="2"/>
    </font>
    <font>
      <b/>
      <u val="singleAccounting"/>
      <sz val="9"/>
      <name val="Arial Narrow"/>
      <family val="2"/>
    </font>
    <font>
      <sz val="9"/>
      <name val="Arial"/>
      <family val="0"/>
    </font>
    <font>
      <b/>
      <i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1" fillId="0" borderId="0" xfId="52" applyFont="1" applyBorder="1">
      <alignment/>
      <protection/>
    </xf>
    <xf numFmtId="164" fontId="22" fillId="0" borderId="0" xfId="52" applyNumberFormat="1" applyFont="1" applyBorder="1" applyAlignment="1">
      <alignment vertical="center"/>
      <protection/>
    </xf>
    <xf numFmtId="0" fontId="23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22" fillId="0" borderId="0" xfId="52" applyFont="1" applyBorder="1" applyAlignment="1">
      <alignment vertical="center"/>
      <protection/>
    </xf>
    <xf numFmtId="0" fontId="23" fillId="0" borderId="0" xfId="52" applyFont="1" applyBorder="1">
      <alignment/>
      <protection/>
    </xf>
    <xf numFmtId="0" fontId="0" fillId="0" borderId="0" xfId="0" applyBorder="1" applyAlignment="1">
      <alignment/>
    </xf>
    <xf numFmtId="0" fontId="25" fillId="0" borderId="0" xfId="52" applyFont="1" applyBorder="1" applyAlignment="1">
      <alignment horizontal="center"/>
      <protection/>
    </xf>
    <xf numFmtId="0" fontId="24" fillId="0" borderId="0" xfId="52" applyFont="1" applyBorder="1">
      <alignment/>
      <protection/>
    </xf>
    <xf numFmtId="0" fontId="25" fillId="0" borderId="0" xfId="52" applyFont="1" applyBorder="1">
      <alignment/>
      <protection/>
    </xf>
    <xf numFmtId="164" fontId="24" fillId="0" borderId="0" xfId="52" applyNumberFormat="1" applyFont="1" applyBorder="1">
      <alignment/>
      <protection/>
    </xf>
    <xf numFmtId="0" fontId="26" fillId="0" borderId="0" xfId="52" applyFont="1" applyBorder="1">
      <alignment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0" fontId="26" fillId="0" borderId="0" xfId="52" applyFont="1" applyBorder="1" applyAlignment="1">
      <alignment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16" xfId="52" applyFont="1" applyBorder="1" applyAlignment="1">
      <alignment horizontal="center" vertical="center"/>
      <protection/>
    </xf>
    <xf numFmtId="49" fontId="26" fillId="0" borderId="0" xfId="52" applyNumberFormat="1" applyFont="1" applyBorder="1" applyAlignment="1">
      <alignment vertical="center"/>
      <protection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2" applyFont="1" applyBorder="1" applyAlignment="1">
      <alignment horizontal="center" vertical="center"/>
      <protection/>
    </xf>
    <xf numFmtId="0" fontId="27" fillId="0" borderId="15" xfId="52" applyFont="1" applyBorder="1" applyAlignment="1">
      <alignment horizontal="center" vertical="center"/>
      <protection/>
    </xf>
    <xf numFmtId="1" fontId="27" fillId="0" borderId="0" xfId="52" applyNumberFormat="1" applyFont="1" applyBorder="1" applyAlignment="1">
      <alignment horizontal="center" vertical="center"/>
      <protection/>
    </xf>
    <xf numFmtId="0" fontId="27" fillId="0" borderId="17" xfId="52" applyFont="1" applyBorder="1" applyAlignment="1">
      <alignment horizontal="center" vertical="center"/>
      <protection/>
    </xf>
    <xf numFmtId="1" fontId="27" fillId="0" borderId="17" xfId="52" applyNumberFormat="1" applyFont="1" applyBorder="1" applyAlignment="1">
      <alignment horizontal="center" vertical="center"/>
      <protection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3" fontId="28" fillId="0" borderId="16" xfId="42" applyNumberFormat="1" applyFont="1" applyBorder="1" applyAlignment="1">
      <alignment horizontal="center" vertical="center"/>
    </xf>
    <xf numFmtId="43" fontId="29" fillId="0" borderId="15" xfId="42" applyNumberFormat="1" applyFont="1" applyBorder="1" applyAlignment="1">
      <alignment horizontal="center" vertical="center"/>
    </xf>
    <xf numFmtId="43" fontId="27" fillId="0" borderId="16" xfId="42" applyNumberFormat="1" applyFont="1" applyBorder="1" applyAlignment="1">
      <alignment horizontal="center" vertical="center"/>
    </xf>
    <xf numFmtId="43" fontId="27" fillId="0" borderId="18" xfId="42" applyNumberFormat="1" applyFont="1" applyBorder="1" applyAlignment="1">
      <alignment horizontal="center" vertical="center"/>
    </xf>
    <xf numFmtId="166" fontId="27" fillId="0" borderId="16" xfId="42" applyNumberFormat="1" applyFont="1" applyBorder="1" applyAlignment="1">
      <alignment horizontal="right" vertical="center"/>
    </xf>
    <xf numFmtId="43" fontId="26" fillId="0" borderId="15" xfId="42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3" fontId="26" fillId="0" borderId="16" xfId="42" applyNumberFormat="1" applyFont="1" applyBorder="1" applyAlignment="1">
      <alignment horizontal="center" vertical="center"/>
    </xf>
    <xf numFmtId="43" fontId="26" fillId="0" borderId="18" xfId="42" applyNumberFormat="1" applyFont="1" applyBorder="1" applyAlignment="1">
      <alignment horizontal="center" vertical="center"/>
    </xf>
    <xf numFmtId="166" fontId="26" fillId="0" borderId="16" xfId="42" applyNumberFormat="1" applyFont="1" applyBorder="1" applyAlignment="1">
      <alignment horizontal="right" vertical="center"/>
    </xf>
    <xf numFmtId="43" fontId="26" fillId="0" borderId="16" xfId="0" applyNumberFormat="1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43" fontId="26" fillId="0" borderId="0" xfId="42" applyNumberFormat="1" applyFont="1" applyBorder="1" applyAlignment="1">
      <alignment horizontal="center" vertical="center"/>
    </xf>
    <xf numFmtId="43" fontId="27" fillId="0" borderId="0" xfId="42" applyNumberFormat="1" applyFont="1" applyBorder="1" applyAlignment="1">
      <alignment horizontal="center" vertical="center"/>
    </xf>
    <xf numFmtId="43" fontId="27" fillId="0" borderId="15" xfId="42" applyNumberFormat="1" applyFont="1" applyBorder="1" applyAlignment="1">
      <alignment horizontal="center" vertical="center"/>
    </xf>
    <xf numFmtId="43" fontId="30" fillId="0" borderId="0" xfId="42" applyNumberFormat="1" applyFont="1" applyBorder="1" applyAlignment="1">
      <alignment horizontal="center" vertical="center"/>
    </xf>
    <xf numFmtId="43" fontId="30" fillId="0" borderId="16" xfId="42" applyNumberFormat="1" applyFont="1" applyBorder="1" applyAlignment="1">
      <alignment horizontal="center" vertical="center"/>
    </xf>
    <xf numFmtId="166" fontId="29" fillId="0" borderId="16" xfId="42" applyNumberFormat="1" applyFont="1" applyBorder="1" applyAlignment="1">
      <alignment horizontal="right" vertical="center"/>
    </xf>
    <xf numFmtId="43" fontId="29" fillId="0" borderId="16" xfId="0" applyNumberFormat="1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43" fontId="29" fillId="0" borderId="0" xfId="42" applyNumberFormat="1" applyFont="1" applyBorder="1" applyAlignment="1">
      <alignment horizontal="center" vertical="center"/>
    </xf>
    <xf numFmtId="43" fontId="29" fillId="0" borderId="16" xfId="42" applyNumberFormat="1" applyFont="1" applyBorder="1" applyAlignment="1">
      <alignment horizontal="center" vertical="center"/>
    </xf>
    <xf numFmtId="170" fontId="26" fillId="0" borderId="16" xfId="42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43" fontId="26" fillId="0" borderId="16" xfId="42" applyNumberFormat="1" applyFont="1" applyFill="1" applyBorder="1" applyAlignment="1">
      <alignment horizontal="center" vertical="center"/>
    </xf>
    <xf numFmtId="43" fontId="26" fillId="0" borderId="15" xfId="42" applyNumberFormat="1" applyFont="1" applyFill="1" applyBorder="1" applyAlignment="1">
      <alignment horizontal="center" vertical="center"/>
    </xf>
    <xf numFmtId="43" fontId="30" fillId="0" borderId="15" xfId="42" applyNumberFormat="1" applyFont="1" applyBorder="1" applyAlignment="1">
      <alignment horizontal="center" vertical="center"/>
    </xf>
    <xf numFmtId="170" fontId="26" fillId="0" borderId="18" xfId="42" applyNumberFormat="1" applyFont="1" applyBorder="1" applyAlignment="1">
      <alignment horizontal="right" vertical="center"/>
    </xf>
    <xf numFmtId="0" fontId="26" fillId="0" borderId="18" xfId="0" applyFont="1" applyBorder="1" applyAlignment="1">
      <alignment vertical="center"/>
    </xf>
    <xf numFmtId="43" fontId="29" fillId="0" borderId="16" xfId="0" applyNumberFormat="1" applyFont="1" applyBorder="1" applyAlignment="1">
      <alignment horizontal="center" vertical="center"/>
    </xf>
    <xf numFmtId="43" fontId="26" fillId="0" borderId="16" xfId="0" applyNumberFormat="1" applyFont="1" applyBorder="1" applyAlignment="1">
      <alignment horizontal="center" vertical="center"/>
    </xf>
    <xf numFmtId="43" fontId="26" fillId="0" borderId="0" xfId="42" applyNumberFormat="1" applyFont="1" applyFill="1" applyBorder="1" applyAlignment="1">
      <alignment horizontal="center" vertical="center"/>
    </xf>
    <xf numFmtId="170" fontId="27" fillId="0" borderId="18" xfId="42" applyNumberFormat="1" applyFont="1" applyBorder="1" applyAlignment="1">
      <alignment horizontal="right" vertical="center"/>
    </xf>
    <xf numFmtId="0" fontId="27" fillId="0" borderId="16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vertical="center"/>
      <protection/>
    </xf>
    <xf numFmtId="0" fontId="26" fillId="0" borderId="0" xfId="52" applyFont="1" applyBorder="1" applyAlignment="1">
      <alignment horizontal="center" vertical="center"/>
      <protection/>
    </xf>
    <xf numFmtId="43" fontId="26" fillId="0" borderId="16" xfId="52" applyNumberFormat="1" applyFont="1" applyBorder="1">
      <alignment/>
      <protection/>
    </xf>
    <xf numFmtId="43" fontId="29" fillId="0" borderId="16" xfId="52" applyNumberFormat="1" applyFont="1" applyBorder="1">
      <alignment/>
      <protection/>
    </xf>
    <xf numFmtId="0" fontId="26" fillId="0" borderId="19" xfId="52" applyFont="1" applyBorder="1" applyAlignment="1">
      <alignment horizontal="center" vertical="center"/>
      <protection/>
    </xf>
    <xf numFmtId="43" fontId="26" fillId="0" borderId="19" xfId="42" applyNumberFormat="1" applyFont="1" applyBorder="1" applyAlignment="1">
      <alignment horizontal="center" vertical="center"/>
    </xf>
    <xf numFmtId="0" fontId="27" fillId="0" borderId="20" xfId="52" applyFont="1" applyBorder="1" applyAlignment="1">
      <alignment horizontal="center" vertical="center"/>
      <protection/>
    </xf>
    <xf numFmtId="0" fontId="27" fillId="0" borderId="21" xfId="52" applyFont="1" applyBorder="1" applyAlignment="1">
      <alignment horizontal="center" vertical="center"/>
      <protection/>
    </xf>
    <xf numFmtId="0" fontId="27" fillId="0" borderId="22" xfId="52" applyFont="1" applyBorder="1" applyAlignment="1">
      <alignment horizontal="center" vertical="center"/>
      <protection/>
    </xf>
    <xf numFmtId="0" fontId="27" fillId="0" borderId="23" xfId="52" applyFont="1" applyBorder="1" applyAlignment="1">
      <alignment horizontal="center" vertical="center"/>
      <protection/>
    </xf>
    <xf numFmtId="0" fontId="27" fillId="0" borderId="24" xfId="52" applyFont="1" applyBorder="1" applyAlignment="1">
      <alignment horizontal="center" vertical="center"/>
      <protection/>
    </xf>
    <xf numFmtId="0" fontId="27" fillId="0" borderId="25" xfId="52" applyFont="1" applyBorder="1" applyAlignment="1">
      <alignment horizontal="center" vertical="center"/>
      <protection/>
    </xf>
    <xf numFmtId="164" fontId="27" fillId="0" borderId="26" xfId="52" applyNumberFormat="1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/>
      <protection/>
    </xf>
    <xf numFmtId="0" fontId="27" fillId="0" borderId="12" xfId="52" applyFont="1" applyBorder="1" applyAlignment="1">
      <alignment horizontal="center" vertical="center"/>
      <protection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1" fontId="27" fillId="0" borderId="11" xfId="52" applyNumberFormat="1" applyFont="1" applyBorder="1" applyAlignment="1">
      <alignment horizontal="center" vertical="center"/>
      <protection/>
    </xf>
    <xf numFmtId="170" fontId="27" fillId="0" borderId="16" xfId="42" applyNumberFormat="1" applyFont="1" applyBorder="1" applyAlignment="1">
      <alignment horizontal="right" vertical="center"/>
    </xf>
    <xf numFmtId="43" fontId="26" fillId="0" borderId="15" xfId="42" applyNumberFormat="1" applyFont="1" applyBorder="1" applyAlignment="1">
      <alignment vertical="center"/>
    </xf>
    <xf numFmtId="0" fontId="27" fillId="0" borderId="19" xfId="52" applyFont="1" applyBorder="1" applyAlignment="1">
      <alignment horizontal="center" vertical="center"/>
      <protection/>
    </xf>
    <xf numFmtId="43" fontId="26" fillId="0" borderId="27" xfId="42" applyNumberFormat="1" applyFont="1" applyBorder="1" applyAlignment="1">
      <alignment horizontal="center" vertical="center"/>
    </xf>
    <xf numFmtId="170" fontId="26" fillId="0" borderId="19" xfId="42" applyNumberFormat="1" applyFont="1" applyBorder="1" applyAlignment="1">
      <alignment horizontal="right" vertical="center"/>
    </xf>
    <xf numFmtId="170" fontId="26" fillId="0" borderId="0" xfId="42" applyNumberFormat="1" applyFont="1" applyBorder="1" applyAlignment="1">
      <alignment horizontal="right" vertical="center"/>
    </xf>
    <xf numFmtId="43" fontId="26" fillId="0" borderId="0" xfId="52" applyNumberFormat="1" applyFont="1" applyBorder="1">
      <alignment/>
      <protection/>
    </xf>
    <xf numFmtId="43" fontId="28" fillId="0" borderId="15" xfId="42" applyNumberFormat="1" applyFont="1" applyBorder="1" applyAlignment="1">
      <alignment horizontal="center" vertical="center"/>
    </xf>
    <xf numFmtId="43" fontId="26" fillId="0" borderId="16" xfId="52" applyNumberFormat="1" applyFont="1" applyBorder="1" applyAlignment="1">
      <alignment horizontal="center" vertical="center"/>
      <protection/>
    </xf>
    <xf numFmtId="43" fontId="29" fillId="0" borderId="16" xfId="52" applyNumberFormat="1" applyFont="1" applyBorder="1" applyAlignment="1">
      <alignment horizontal="center" vertical="center"/>
      <protection/>
    </xf>
    <xf numFmtId="43" fontId="27" fillId="0" borderId="15" xfId="52" applyNumberFormat="1" applyFont="1" applyBorder="1" applyAlignment="1">
      <alignment horizontal="center" vertical="center"/>
      <protection/>
    </xf>
    <xf numFmtId="43" fontId="28" fillId="0" borderId="15" xfId="52" applyNumberFormat="1" applyFont="1" applyBorder="1" applyAlignment="1">
      <alignment horizontal="center" vertical="center"/>
      <protection/>
    </xf>
    <xf numFmtId="43" fontId="29" fillId="0" borderId="0" xfId="52" applyNumberFormat="1" applyFont="1" applyBorder="1" applyAlignment="1">
      <alignment horizontal="center" vertical="center"/>
      <protection/>
    </xf>
    <xf numFmtId="43" fontId="28" fillId="0" borderId="0" xfId="52" applyNumberFormat="1" applyFont="1" applyBorder="1" applyAlignment="1">
      <alignment horizontal="center" vertical="center"/>
      <protection/>
    </xf>
    <xf numFmtId="43" fontId="29" fillId="0" borderId="16" xfId="52" applyNumberFormat="1" applyFont="1" applyBorder="1" applyAlignment="1">
      <alignment horizontal="center"/>
      <protection/>
    </xf>
    <xf numFmtId="43" fontId="29" fillId="0" borderId="0" xfId="42" applyNumberFormat="1" applyFont="1" applyFill="1" applyBorder="1" applyAlignment="1">
      <alignment horizontal="center" vertical="center"/>
    </xf>
    <xf numFmtId="43" fontId="26" fillId="0" borderId="0" xfId="42" applyNumberFormat="1" applyFont="1" applyBorder="1" applyAlignment="1">
      <alignment vertical="center"/>
    </xf>
    <xf numFmtId="164" fontId="26" fillId="0" borderId="16" xfId="52" applyNumberFormat="1" applyFont="1" applyBorder="1" applyAlignment="1">
      <alignment horizontal="center" vertical="center"/>
      <protection/>
    </xf>
    <xf numFmtId="43" fontId="26" fillId="0" borderId="28" xfId="42" applyNumberFormat="1" applyFont="1" applyBorder="1" applyAlignment="1">
      <alignment horizontal="center" vertical="center"/>
    </xf>
    <xf numFmtId="43" fontId="26" fillId="0" borderId="15" xfId="42" applyNumberFormat="1" applyFont="1" applyBorder="1" applyAlignment="1" quotePrefix="1">
      <alignment horizontal="center" vertical="center"/>
    </xf>
    <xf numFmtId="43" fontId="29" fillId="0" borderId="15" xfId="42" applyNumberFormat="1" applyFont="1" applyBorder="1" applyAlignment="1" quotePrefix="1">
      <alignment horizontal="center" vertical="center"/>
    </xf>
    <xf numFmtId="164" fontId="27" fillId="0" borderId="16" xfId="52" applyNumberFormat="1" applyFont="1" applyBorder="1" applyAlignment="1">
      <alignment horizontal="center" vertical="center"/>
      <protection/>
    </xf>
    <xf numFmtId="43" fontId="30" fillId="0" borderId="15" xfId="42" applyNumberFormat="1" applyFont="1" applyBorder="1" applyAlignment="1" quotePrefix="1">
      <alignment horizontal="center" vertical="center"/>
    </xf>
    <xf numFmtId="43" fontId="29" fillId="0" borderId="27" xfId="42" applyNumberFormat="1" applyFont="1" applyBorder="1" applyAlignment="1">
      <alignment horizontal="center" vertical="center"/>
    </xf>
    <xf numFmtId="43" fontId="29" fillId="0" borderId="19" xfId="42" applyNumberFormat="1" applyFont="1" applyBorder="1" applyAlignment="1">
      <alignment horizontal="center" vertical="center"/>
    </xf>
    <xf numFmtId="164" fontId="29" fillId="0" borderId="19" xfId="52" applyNumberFormat="1" applyFont="1" applyBorder="1" applyAlignment="1">
      <alignment horizontal="center" vertical="center"/>
      <protection/>
    </xf>
    <xf numFmtId="43" fontId="29" fillId="0" borderId="19" xfId="52" applyNumberFormat="1" applyFont="1" applyBorder="1">
      <alignment/>
      <protection/>
    </xf>
    <xf numFmtId="0" fontId="27" fillId="0" borderId="29" xfId="52" applyFont="1" applyBorder="1" applyAlignment="1">
      <alignment horizontal="center" vertical="center"/>
      <protection/>
    </xf>
    <xf numFmtId="49" fontId="26" fillId="0" borderId="16" xfId="52" applyNumberFormat="1" applyFont="1" applyBorder="1" applyAlignment="1">
      <alignment vertical="center"/>
      <protection/>
    </xf>
    <xf numFmtId="43" fontId="28" fillId="0" borderId="15" xfId="42" applyNumberFormat="1" applyFont="1" applyBorder="1" applyAlignment="1" quotePrefix="1">
      <alignment vertical="center"/>
    </xf>
    <xf numFmtId="43" fontId="26" fillId="0" borderId="15" xfId="52" applyNumberFormat="1" applyFont="1" applyBorder="1" applyAlignment="1">
      <alignment vertical="center"/>
      <protection/>
    </xf>
    <xf numFmtId="0" fontId="27" fillId="0" borderId="19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66" fontId="26" fillId="0" borderId="19" xfId="42" applyNumberFormat="1" applyFont="1" applyBorder="1" applyAlignment="1">
      <alignment horizontal="right" vertical="center"/>
    </xf>
    <xf numFmtId="43" fontId="26" fillId="0" borderId="19" xfId="0" applyNumberFormat="1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43" fontId="26" fillId="0" borderId="28" xfId="0" applyNumberFormat="1" applyFont="1" applyBorder="1" applyAlignment="1">
      <alignment/>
    </xf>
    <xf numFmtId="166" fontId="26" fillId="0" borderId="0" xfId="42" applyNumberFormat="1" applyFont="1" applyBorder="1" applyAlignment="1">
      <alignment horizontal="right" vertical="center"/>
    </xf>
    <xf numFmtId="43" fontId="26" fillId="0" borderId="0" xfId="0" applyNumberFormat="1" applyFon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3" fontId="31" fillId="0" borderId="0" xfId="42" applyNumberFormat="1" applyFont="1" applyBorder="1" applyAlignment="1">
      <alignment horizontal="center" vertical="center"/>
    </xf>
    <xf numFmtId="43" fontId="31" fillId="0" borderId="16" xfId="42" applyNumberFormat="1" applyFont="1" applyBorder="1" applyAlignment="1">
      <alignment horizontal="center" vertical="center"/>
    </xf>
    <xf numFmtId="43" fontId="26" fillId="0" borderId="15" xfId="0" applyNumberFormat="1" applyFont="1" applyBorder="1" applyAlignment="1">
      <alignment vertical="center"/>
    </xf>
    <xf numFmtId="43" fontId="27" fillId="0" borderId="15" xfId="0" applyNumberFormat="1" applyFont="1" applyBorder="1" applyAlignment="1">
      <alignment horizontal="center" vertical="center"/>
    </xf>
    <xf numFmtId="43" fontId="27" fillId="0" borderId="15" xfId="42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43" fontId="26" fillId="0" borderId="32" xfId="42" applyNumberFormat="1" applyFont="1" applyBorder="1" applyAlignment="1">
      <alignment horizontal="center" vertical="center"/>
    </xf>
    <xf numFmtId="164" fontId="26" fillId="0" borderId="0" xfId="52" applyNumberFormat="1" applyFont="1" applyBorder="1" applyAlignment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3" fontId="26" fillId="0" borderId="18" xfId="0" applyNumberFormat="1" applyFont="1" applyBorder="1" applyAlignment="1">
      <alignment/>
    </xf>
    <xf numFmtId="43" fontId="26" fillId="0" borderId="32" xfId="0" applyNumberFormat="1" applyFont="1" applyBorder="1" applyAlignment="1">
      <alignment/>
    </xf>
    <xf numFmtId="43" fontId="27" fillId="0" borderId="18" xfId="0" applyNumberFormat="1" applyFont="1" applyBorder="1" applyAlignment="1">
      <alignment horizontal="center" vertical="center"/>
    </xf>
    <xf numFmtId="166" fontId="26" fillId="0" borderId="32" xfId="42" applyNumberFormat="1" applyFont="1" applyBorder="1" applyAlignment="1">
      <alignment horizontal="right" vertical="center"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65" fontId="26" fillId="0" borderId="0" xfId="42" applyNumberFormat="1" applyFont="1" applyBorder="1" applyAlignment="1">
      <alignment horizontal="center" vertical="center"/>
    </xf>
    <xf numFmtId="166" fontId="26" fillId="0" borderId="18" xfId="42" applyNumberFormat="1" applyFont="1" applyBorder="1" applyAlignment="1">
      <alignment horizontal="center" vertical="center"/>
    </xf>
    <xf numFmtId="166" fontId="26" fillId="0" borderId="15" xfId="42" applyNumberFormat="1" applyFont="1" applyBorder="1" applyAlignment="1">
      <alignment horizontal="center" vertical="center"/>
    </xf>
    <xf numFmtId="167" fontId="27" fillId="0" borderId="16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9" xfId="52" applyFont="1" applyBorder="1" applyAlignment="1">
      <alignment vertical="center"/>
      <protection/>
    </xf>
    <xf numFmtId="49" fontId="26" fillId="0" borderId="0" xfId="52" applyNumberFormat="1" applyFont="1" applyFill="1" applyBorder="1" applyAlignment="1">
      <alignment vertical="center"/>
      <protection/>
    </xf>
    <xf numFmtId="170" fontId="27" fillId="0" borderId="16" xfId="52" applyNumberFormat="1" applyFont="1" applyBorder="1" applyAlignment="1">
      <alignment vertical="center"/>
      <protection/>
    </xf>
    <xf numFmtId="0" fontId="33" fillId="0" borderId="0" xfId="0" applyFont="1" applyBorder="1" applyAlignment="1">
      <alignment horizontal="center" vertical="center"/>
    </xf>
    <xf numFmtId="43" fontId="27" fillId="0" borderId="28" xfId="42" applyNumberFormat="1" applyFont="1" applyBorder="1" applyAlignment="1">
      <alignment horizontal="center" vertical="center"/>
    </xf>
    <xf numFmtId="166" fontId="26" fillId="0" borderId="28" xfId="42" applyNumberFormat="1" applyFont="1" applyBorder="1" applyAlignment="1">
      <alignment horizontal="right" vertical="center"/>
    </xf>
    <xf numFmtId="43" fontId="30" fillId="0" borderId="19" xfId="42" applyNumberFormat="1" applyFont="1" applyBorder="1" applyAlignment="1">
      <alignment horizontal="center" vertical="center"/>
    </xf>
    <xf numFmtId="170" fontId="29" fillId="0" borderId="0" xfId="42" applyNumberFormat="1" applyFont="1" applyBorder="1" applyAlignment="1">
      <alignment vertical="center"/>
    </xf>
    <xf numFmtId="43" fontId="29" fillId="0" borderId="0" xfId="52" applyNumberFormat="1" applyFont="1" applyBorder="1">
      <alignment/>
      <protection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43" fontId="26" fillId="0" borderId="23" xfId="42" applyNumberFormat="1" applyFont="1" applyBorder="1" applyAlignment="1">
      <alignment horizontal="center" vertical="center"/>
    </xf>
    <xf numFmtId="166" fontId="26" fillId="0" borderId="23" xfId="42" applyNumberFormat="1" applyFont="1" applyBorder="1" applyAlignment="1">
      <alignment horizontal="right" vertical="center"/>
    </xf>
    <xf numFmtId="43" fontId="27" fillId="0" borderId="23" xfId="42" applyNumberFormat="1" applyFont="1" applyBorder="1" applyAlignment="1">
      <alignment horizontal="center" vertical="center"/>
    </xf>
    <xf numFmtId="43" fontId="26" fillId="0" borderId="23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43" fontId="30" fillId="0" borderId="16" xfId="52" applyNumberFormat="1" applyFont="1" applyBorder="1" applyAlignment="1">
      <alignment horizontal="center" vertical="center"/>
      <protection/>
    </xf>
    <xf numFmtId="164" fontId="29" fillId="0" borderId="0" xfId="52" applyNumberFormat="1" applyFont="1" applyBorder="1" applyAlignment="1">
      <alignment horizontal="center" vertical="center"/>
      <protection/>
    </xf>
    <xf numFmtId="43" fontId="29" fillId="0" borderId="19" xfId="0" applyNumberFormat="1" applyFont="1" applyBorder="1" applyAlignment="1">
      <alignment/>
    </xf>
    <xf numFmtId="43" fontId="30" fillId="0" borderId="28" xfId="42" applyNumberFormat="1" applyFont="1" applyBorder="1" applyAlignment="1">
      <alignment horizontal="center" vertical="center"/>
    </xf>
    <xf numFmtId="166" fontId="29" fillId="0" borderId="28" xfId="42" applyNumberFormat="1" applyFont="1" applyBorder="1" applyAlignment="1">
      <alignment horizontal="right" vertical="center"/>
    </xf>
    <xf numFmtId="43" fontId="29" fillId="0" borderId="28" xfId="0" applyNumberFormat="1" applyFont="1" applyBorder="1" applyAlignment="1">
      <alignment/>
    </xf>
    <xf numFmtId="166" fontId="27" fillId="0" borderId="23" xfId="42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52" applyFont="1" applyBorder="1" applyAlignment="1">
      <alignment vertical="center"/>
      <protection/>
    </xf>
    <xf numFmtId="1" fontId="27" fillId="0" borderId="17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0" fillId="0" borderId="0" xfId="0" applyFont="1" applyAlignment="1">
      <alignment/>
    </xf>
    <xf numFmtId="1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167" fontId="35" fillId="0" borderId="16" xfId="0" applyNumberFormat="1" applyFont="1" applyBorder="1" applyAlignment="1">
      <alignment horizontal="center" vertical="center"/>
    </xf>
    <xf numFmtId="168" fontId="34" fillId="0" borderId="18" xfId="0" applyNumberFormat="1" applyFont="1" applyBorder="1" applyAlignment="1">
      <alignment horizontal="center" vertical="center"/>
    </xf>
    <xf numFmtId="43" fontId="36" fillId="0" borderId="16" xfId="42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43" fontId="34" fillId="0" borderId="16" xfId="42" applyNumberFormat="1" applyFont="1" applyBorder="1" applyAlignment="1">
      <alignment vertical="center"/>
    </xf>
    <xf numFmtId="167" fontId="34" fillId="0" borderId="16" xfId="0" applyNumberFormat="1" applyFont="1" applyBorder="1" applyAlignment="1">
      <alignment horizontal="center" vertical="center"/>
    </xf>
    <xf numFmtId="167" fontId="34" fillId="0" borderId="18" xfId="0" applyNumberFormat="1" applyFont="1" applyBorder="1" applyAlignment="1">
      <alignment horizontal="center" vertical="center"/>
    </xf>
    <xf numFmtId="43" fontId="35" fillId="0" borderId="16" xfId="42" applyFont="1" applyBorder="1" applyAlignment="1">
      <alignment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3" fontId="35" fillId="0" borderId="16" xfId="42" applyNumberFormat="1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168" fontId="34" fillId="0" borderId="16" xfId="0" applyNumberFormat="1" applyFont="1" applyBorder="1" applyAlignment="1">
      <alignment horizontal="center" vertical="center"/>
    </xf>
    <xf numFmtId="43" fontId="34" fillId="0" borderId="16" xfId="42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43" fontId="36" fillId="0" borderId="16" xfId="42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49" fontId="35" fillId="0" borderId="16" xfId="0" applyNumberFormat="1" applyFont="1" applyBorder="1" applyAlignment="1">
      <alignment horizontal="center" vertical="center"/>
    </xf>
    <xf numFmtId="43" fontId="36" fillId="0" borderId="15" xfId="42" applyNumberFormat="1" applyFont="1" applyBorder="1" applyAlignment="1">
      <alignment horizontal="center" vertical="center"/>
    </xf>
    <xf numFmtId="43" fontId="34" fillId="0" borderId="15" xfId="42" applyNumberFormat="1" applyFont="1" applyBorder="1" applyAlignment="1">
      <alignment horizontal="center" vertical="center"/>
    </xf>
    <xf numFmtId="166" fontId="36" fillId="0" borderId="16" xfId="42" applyNumberFormat="1" applyFont="1" applyBorder="1" applyAlignment="1">
      <alignment horizontal="right" vertical="center"/>
    </xf>
    <xf numFmtId="166" fontId="34" fillId="0" borderId="16" xfId="42" applyNumberFormat="1" applyFont="1" applyBorder="1" applyAlignment="1">
      <alignment horizontal="right" vertical="center"/>
    </xf>
    <xf numFmtId="43" fontId="35" fillId="0" borderId="15" xfId="42" applyNumberFormat="1" applyFont="1" applyBorder="1" applyAlignment="1">
      <alignment horizontal="center" vertical="center"/>
    </xf>
    <xf numFmtId="43" fontId="34" fillId="0" borderId="16" xfId="42" applyNumberFormat="1" applyFont="1" applyBorder="1" applyAlignment="1">
      <alignment horizontal="center" vertical="center"/>
    </xf>
    <xf numFmtId="43" fontId="37" fillId="0" borderId="15" xfId="42" applyNumberFormat="1" applyFont="1" applyBorder="1" applyAlignment="1">
      <alignment horizontal="center" vertical="center"/>
    </xf>
    <xf numFmtId="43" fontId="35" fillId="0" borderId="0" xfId="42" applyNumberFormat="1" applyFont="1" applyBorder="1" applyAlignment="1">
      <alignment horizontal="center" vertical="center"/>
    </xf>
    <xf numFmtId="43" fontId="35" fillId="0" borderId="16" xfId="42" applyNumberFormat="1" applyFont="1" applyBorder="1" applyAlignment="1">
      <alignment horizontal="center" vertical="center"/>
    </xf>
    <xf numFmtId="166" fontId="35" fillId="0" borderId="16" xfId="42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43" fontId="34" fillId="0" borderId="0" xfId="42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6" xfId="0" applyFont="1" applyBorder="1" applyAlignment="1">
      <alignment horizontal="left" vertical="center" indent="1"/>
    </xf>
    <xf numFmtId="0" fontId="35" fillId="0" borderId="16" xfId="0" applyFont="1" applyBorder="1" applyAlignment="1">
      <alignment horizontal="center" vertical="center"/>
    </xf>
    <xf numFmtId="43" fontId="37" fillId="0" borderId="16" xfId="42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43" fontId="38" fillId="0" borderId="16" xfId="42" applyNumberFormat="1" applyFont="1" applyBorder="1" applyAlignment="1">
      <alignment vertical="center"/>
    </xf>
    <xf numFmtId="1" fontId="35" fillId="0" borderId="16" xfId="0" applyNumberFormat="1" applyFont="1" applyBorder="1" applyAlignment="1">
      <alignment horizontal="center" vertical="center"/>
    </xf>
    <xf numFmtId="43" fontId="39" fillId="0" borderId="15" xfId="42" applyNumberFormat="1" applyFont="1" applyBorder="1" applyAlignment="1">
      <alignment horizontal="center" vertical="center"/>
    </xf>
    <xf numFmtId="43" fontId="34" fillId="0" borderId="16" xfId="0" applyNumberFormat="1" applyFont="1" applyBorder="1" applyAlignment="1">
      <alignment horizontal="center" vertical="center"/>
    </xf>
    <xf numFmtId="43" fontId="36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3" fontId="34" fillId="0" borderId="34" xfId="42" applyNumberFormat="1" applyFont="1" applyBorder="1" applyAlignment="1">
      <alignment horizontal="center" vertical="center"/>
    </xf>
    <xf numFmtId="166" fontId="34" fillId="0" borderId="19" xfId="42" applyNumberFormat="1" applyFont="1" applyBorder="1" applyAlignment="1">
      <alignment horizontal="right" vertical="center"/>
    </xf>
    <xf numFmtId="43" fontId="34" fillId="0" borderId="19" xfId="0" applyNumberFormat="1" applyFont="1" applyBorder="1" applyAlignment="1">
      <alignment/>
    </xf>
    <xf numFmtId="43" fontId="35" fillId="0" borderId="0" xfId="42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3" fontId="34" fillId="0" borderId="16" xfId="42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3" fontId="38" fillId="0" borderId="16" xfId="42" applyNumberFormat="1" applyFont="1" applyBorder="1" applyAlignment="1">
      <alignment horizontal="right" vertical="center"/>
    </xf>
    <xf numFmtId="43" fontId="34" fillId="0" borderId="15" xfId="42" applyFont="1" applyBorder="1" applyAlignment="1">
      <alignment horizontal="center" vertical="center"/>
    </xf>
    <xf numFmtId="43" fontId="37" fillId="0" borderId="16" xfId="0" applyNumberFormat="1" applyFont="1" applyBorder="1" applyAlignment="1">
      <alignment horizontal="center" vertical="center"/>
    </xf>
    <xf numFmtId="167" fontId="34" fillId="0" borderId="16" xfId="0" applyNumberFormat="1" applyFont="1" applyBorder="1" applyAlignment="1">
      <alignment vertical="center"/>
    </xf>
    <xf numFmtId="1" fontId="34" fillId="0" borderId="16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vertical="center"/>
    </xf>
    <xf numFmtId="43" fontId="37" fillId="0" borderId="16" xfId="4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vertical="center"/>
    </xf>
    <xf numFmtId="1" fontId="34" fillId="0" borderId="18" xfId="0" applyNumberFormat="1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43" fontId="36" fillId="0" borderId="16" xfId="42" applyNumberFormat="1" applyFont="1" applyBorder="1" applyAlignment="1">
      <alignment horizontal="center" vertical="center"/>
    </xf>
    <xf numFmtId="43" fontId="0" fillId="0" borderId="0" xfId="42" applyNumberFormat="1" applyFont="1" applyBorder="1" applyAlignment="1">
      <alignment vertical="center"/>
    </xf>
    <xf numFmtId="49" fontId="34" fillId="0" borderId="18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3" fontId="34" fillId="0" borderId="0" xfId="42" applyNumberFormat="1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49" fontId="34" fillId="0" borderId="27" xfId="0" applyNumberFormat="1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43" fontId="34" fillId="0" borderId="19" xfId="42" applyNumberFormat="1" applyFont="1" applyBorder="1" applyAlignment="1">
      <alignment vertical="center"/>
    </xf>
    <xf numFmtId="166" fontId="26" fillId="0" borderId="27" xfId="42" applyNumberFormat="1" applyFont="1" applyBorder="1" applyAlignment="1">
      <alignment horizontal="right" vertical="center"/>
    </xf>
    <xf numFmtId="43" fontId="34" fillId="0" borderId="27" xfId="42" applyNumberFormat="1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43" fontId="34" fillId="0" borderId="15" xfId="42" applyNumberFormat="1" applyFont="1" applyBorder="1" applyAlignment="1">
      <alignment vertical="center"/>
    </xf>
    <xf numFmtId="167" fontId="34" fillId="0" borderId="0" xfId="0" applyNumberFormat="1" applyFont="1" applyBorder="1" applyAlignment="1">
      <alignment horizontal="center" vertical="center"/>
    </xf>
    <xf numFmtId="43" fontId="38" fillId="0" borderId="16" xfId="42" applyNumberFormat="1" applyFont="1" applyBorder="1" applyAlignment="1">
      <alignment horizontal="center" vertical="center"/>
    </xf>
    <xf numFmtId="43" fontId="34" fillId="0" borderId="0" xfId="42" applyNumberFormat="1" applyFont="1" applyBorder="1" applyAlignment="1">
      <alignment horizontal="center" vertical="center"/>
    </xf>
    <xf numFmtId="43" fontId="36" fillId="0" borderId="0" xfId="42" applyNumberFormat="1" applyFont="1" applyBorder="1" applyAlignment="1">
      <alignment horizontal="center" vertical="center"/>
    </xf>
    <xf numFmtId="43" fontId="34" fillId="0" borderId="16" xfId="0" applyNumberFormat="1" applyFont="1" applyBorder="1" applyAlignment="1">
      <alignment/>
    </xf>
    <xf numFmtId="164" fontId="21" fillId="0" borderId="0" xfId="52" applyNumberFormat="1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23" fillId="0" borderId="0" xfId="52" applyFont="1" applyBorder="1" applyAlignment="1">
      <alignment horizontal="left" vertical="center"/>
      <protection/>
    </xf>
    <xf numFmtId="0" fontId="23" fillId="0" borderId="0" xfId="52" applyFont="1" applyBorder="1" applyAlignment="1">
      <alignment vertical="center"/>
      <protection/>
    </xf>
    <xf numFmtId="0" fontId="35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 indent="1"/>
    </xf>
    <xf numFmtId="1" fontId="34" fillId="0" borderId="18" xfId="0" applyNumberFormat="1" applyFont="1" applyBorder="1" applyAlignment="1">
      <alignment horizontal="left" vertical="center"/>
    </xf>
    <xf numFmtId="43" fontId="36" fillId="0" borderId="16" xfId="42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43" fontId="34" fillId="0" borderId="0" xfId="42" applyFont="1" applyBorder="1" applyAlignment="1">
      <alignment horizontal="center" vertical="center"/>
    </xf>
    <xf numFmtId="43" fontId="34" fillId="0" borderId="18" xfId="42" applyNumberFormat="1" applyFont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indent="1"/>
    </xf>
    <xf numFmtId="43" fontId="34" fillId="0" borderId="0" xfId="42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43" fontId="37" fillId="0" borderId="0" xfId="42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horizontal="center"/>
    </xf>
    <xf numFmtId="170" fontId="34" fillId="0" borderId="16" xfId="42" applyNumberFormat="1" applyFont="1" applyBorder="1" applyAlignment="1">
      <alignment horizontal="right" vertical="center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43" fontId="34" fillId="0" borderId="16" xfId="42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center" vertical="center"/>
    </xf>
    <xf numFmtId="43" fontId="34" fillId="0" borderId="19" xfId="42" applyNumberFormat="1" applyFont="1" applyBorder="1" applyAlignment="1">
      <alignment horizontal="center" vertical="center"/>
    </xf>
    <xf numFmtId="43" fontId="34" fillId="0" borderId="19" xfId="42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/>
    </xf>
    <xf numFmtId="0" fontId="34" fillId="0" borderId="0" xfId="0" applyFont="1" applyBorder="1" applyAlignment="1">
      <alignment/>
    </xf>
    <xf numFmtId="166" fontId="34" fillId="0" borderId="18" xfId="42" applyNumberFormat="1" applyFont="1" applyBorder="1" applyAlignment="1">
      <alignment horizontal="right" vertical="center"/>
    </xf>
    <xf numFmtId="43" fontId="34" fillId="0" borderId="15" xfId="42" applyNumberFormat="1" applyFont="1" applyFill="1" applyBorder="1" applyAlignment="1">
      <alignment horizontal="center" vertical="center"/>
    </xf>
    <xf numFmtId="43" fontId="37" fillId="0" borderId="18" xfId="42" applyNumberFormat="1" applyFont="1" applyBorder="1" applyAlignment="1">
      <alignment horizontal="center" vertical="center"/>
    </xf>
    <xf numFmtId="43" fontId="34" fillId="0" borderId="16" xfId="42" applyNumberFormat="1" applyFont="1" applyBorder="1" applyAlignment="1">
      <alignment horizontal="right" vertical="center"/>
    </xf>
    <xf numFmtId="170" fontId="34" fillId="0" borderId="16" xfId="42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43" fontId="34" fillId="0" borderId="32" xfId="42" applyNumberFormat="1" applyFont="1" applyBorder="1" applyAlignment="1">
      <alignment horizontal="center" vertical="center"/>
    </xf>
    <xf numFmtId="166" fontId="34" fillId="0" borderId="32" xfId="42" applyNumberFormat="1" applyFont="1" applyBorder="1" applyAlignment="1">
      <alignment horizontal="right" vertical="center"/>
    </xf>
    <xf numFmtId="43" fontId="34" fillId="0" borderId="27" xfId="42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6" xfId="52" applyFont="1" applyBorder="1" applyAlignment="1">
      <alignment horizontal="center" vertical="center"/>
      <protection/>
    </xf>
    <xf numFmtId="0" fontId="35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vertical="center" wrapText="1"/>
      <protection/>
    </xf>
    <xf numFmtId="0" fontId="41" fillId="0" borderId="0" xfId="52" applyFont="1" applyBorder="1" applyAlignment="1">
      <alignment vertical="center" wrapText="1"/>
      <protection/>
    </xf>
    <xf numFmtId="0" fontId="41" fillId="0" borderId="0" xfId="52" applyFont="1" applyBorder="1" applyAlignment="1">
      <alignment vertical="center"/>
      <protection/>
    </xf>
    <xf numFmtId="0" fontId="35" fillId="0" borderId="16" xfId="52" applyFont="1" applyBorder="1" applyAlignment="1">
      <alignment vertical="center"/>
      <protection/>
    </xf>
    <xf numFmtId="0" fontId="35" fillId="0" borderId="19" xfId="52" applyFont="1" applyBorder="1" applyAlignment="1">
      <alignment vertical="center"/>
      <protection/>
    </xf>
    <xf numFmtId="49" fontId="34" fillId="0" borderId="19" xfId="52" applyNumberFormat="1" applyFont="1" applyBorder="1" applyAlignment="1">
      <alignment vertical="center"/>
      <protection/>
    </xf>
    <xf numFmtId="43" fontId="36" fillId="0" borderId="0" xfId="0" applyNumberFormat="1" applyFont="1" applyBorder="1" applyAlignment="1">
      <alignment horizontal="center" vertical="center"/>
    </xf>
    <xf numFmtId="43" fontId="34" fillId="0" borderId="0" xfId="0" applyNumberFormat="1" applyFont="1" applyBorder="1" applyAlignment="1">
      <alignment horizontal="center" vertical="center"/>
    </xf>
    <xf numFmtId="43" fontId="34" fillId="0" borderId="16" xfId="42" applyFont="1" applyBorder="1" applyAlignment="1">
      <alignment/>
    </xf>
    <xf numFmtId="49" fontId="35" fillId="0" borderId="0" xfId="0" applyNumberFormat="1" applyFont="1" applyBorder="1" applyAlignment="1">
      <alignment horizontal="left" vertical="center" indent="1"/>
    </xf>
    <xf numFmtId="0" fontId="35" fillId="0" borderId="0" xfId="52" applyFont="1" applyBorder="1" applyAlignment="1">
      <alignment horizontal="left" vertical="center" indent="1"/>
      <protection/>
    </xf>
    <xf numFmtId="0" fontId="34" fillId="0" borderId="16" xfId="52" applyFont="1" applyBorder="1" applyAlignment="1">
      <alignment horizontal="center" vertical="center"/>
      <protection/>
    </xf>
    <xf numFmtId="0" fontId="34" fillId="0" borderId="0" xfId="52" applyFont="1" applyBorder="1" applyAlignment="1">
      <alignment horizontal="center" vertical="center"/>
      <protection/>
    </xf>
    <xf numFmtId="49" fontId="34" fillId="0" borderId="0" xfId="52" applyNumberFormat="1" applyFont="1" applyBorder="1" applyAlignment="1">
      <alignment vertical="center"/>
      <protection/>
    </xf>
    <xf numFmtId="43" fontId="41" fillId="0" borderId="0" xfId="42" applyNumberFormat="1" applyFont="1" applyBorder="1" applyAlignment="1">
      <alignment horizontal="center" vertical="center"/>
    </xf>
    <xf numFmtId="0" fontId="34" fillId="0" borderId="16" xfId="52" applyFont="1" applyBorder="1" applyAlignment="1">
      <alignment vertical="center"/>
      <protection/>
    </xf>
    <xf numFmtId="43" fontId="36" fillId="0" borderId="16" xfId="52" applyNumberFormat="1" applyFont="1" applyBorder="1">
      <alignment/>
      <protection/>
    </xf>
    <xf numFmtId="43" fontId="41" fillId="0" borderId="16" xfId="42" applyNumberFormat="1" applyFont="1" applyBorder="1" applyAlignment="1">
      <alignment horizontal="center" vertic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43" fontId="34" fillId="0" borderId="16" xfId="52" applyNumberFormat="1" applyFont="1" applyBorder="1">
      <alignment/>
      <protection/>
    </xf>
    <xf numFmtId="43" fontId="41" fillId="0" borderId="16" xfId="52" applyNumberFormat="1" applyFont="1" applyBorder="1">
      <alignment/>
      <protection/>
    </xf>
    <xf numFmtId="0" fontId="34" fillId="0" borderId="18" xfId="52" applyFont="1" applyBorder="1" applyAlignment="1">
      <alignment horizontal="center" vertical="center"/>
      <protection/>
    </xf>
    <xf numFmtId="0" fontId="34" fillId="0" borderId="18" xfId="52" applyFont="1" applyBorder="1" applyAlignment="1">
      <alignment vertical="center"/>
      <protection/>
    </xf>
    <xf numFmtId="43" fontId="34" fillId="0" borderId="16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43" fontId="34" fillId="0" borderId="16" xfId="52" applyNumberFormat="1" applyFont="1" applyBorder="1" applyAlignment="1">
      <alignment horizontal="center" vertical="center"/>
      <protection/>
    </xf>
    <xf numFmtId="0" fontId="34" fillId="0" borderId="0" xfId="52" applyFont="1" applyFill="1" applyBorder="1" applyAlignment="1">
      <alignment vertical="center"/>
      <protection/>
    </xf>
    <xf numFmtId="170" fontId="34" fillId="0" borderId="16" xfId="42" applyNumberFormat="1" applyFont="1" applyBorder="1" applyAlignment="1">
      <alignment vertical="center"/>
    </xf>
    <xf numFmtId="0" fontId="35" fillId="0" borderId="19" xfId="52" applyFont="1" applyBorder="1" applyAlignment="1">
      <alignment horizontal="center" vertical="center"/>
      <protection/>
    </xf>
    <xf numFmtId="0" fontId="34" fillId="0" borderId="27" xfId="52" applyFont="1" applyBorder="1" applyAlignment="1">
      <alignment vertical="center"/>
      <protection/>
    </xf>
    <xf numFmtId="0" fontId="34" fillId="0" borderId="19" xfId="52" applyFont="1" applyBorder="1" applyAlignment="1">
      <alignment horizontal="center" vertical="center"/>
      <protection/>
    </xf>
    <xf numFmtId="43" fontId="36" fillId="0" borderId="27" xfId="42" applyNumberFormat="1" applyFont="1" applyBorder="1" applyAlignment="1">
      <alignment horizontal="center" vertical="center"/>
    </xf>
    <xf numFmtId="43" fontId="36" fillId="0" borderId="34" xfId="42" applyNumberFormat="1" applyFont="1" applyBorder="1" applyAlignment="1">
      <alignment horizontal="center" vertical="center"/>
    </xf>
    <xf numFmtId="170" fontId="36" fillId="0" borderId="19" xfId="42" applyNumberFormat="1" applyFont="1" applyBorder="1" applyAlignment="1">
      <alignment horizontal="right" vertical="center"/>
    </xf>
    <xf numFmtId="43" fontId="36" fillId="0" borderId="19" xfId="52" applyNumberFormat="1" applyFont="1" applyBorder="1">
      <alignment/>
      <protection/>
    </xf>
    <xf numFmtId="0" fontId="35" fillId="0" borderId="0" xfId="52" applyFont="1" applyBorder="1" applyAlignment="1">
      <alignment horizontal="center" vertical="center"/>
      <protection/>
    </xf>
    <xf numFmtId="170" fontId="36" fillId="0" borderId="0" xfId="42" applyNumberFormat="1" applyFont="1" applyBorder="1" applyAlignment="1">
      <alignment horizontal="right" vertical="center"/>
    </xf>
    <xf numFmtId="43" fontId="36" fillId="0" borderId="0" xfId="52" applyNumberFormat="1" applyFont="1" applyBorder="1">
      <alignment/>
      <protection/>
    </xf>
    <xf numFmtId="170" fontId="34" fillId="0" borderId="0" xfId="42" applyNumberFormat="1" applyFont="1" applyBorder="1" applyAlignment="1">
      <alignment horizontal="right" vertical="center"/>
    </xf>
    <xf numFmtId="43" fontId="34" fillId="0" borderId="0" xfId="52" applyNumberFormat="1" applyFont="1" applyBorder="1">
      <alignment/>
      <protection/>
    </xf>
    <xf numFmtId="0" fontId="35" fillId="0" borderId="20" xfId="52" applyFont="1" applyBorder="1" applyAlignment="1">
      <alignment horizontal="center" vertical="center"/>
      <protection/>
    </xf>
    <xf numFmtId="0" fontId="35" fillId="0" borderId="22" xfId="52" applyFont="1" applyBorder="1" applyAlignment="1">
      <alignment horizontal="center" vertical="center"/>
      <protection/>
    </xf>
    <xf numFmtId="0" fontId="35" fillId="0" borderId="23" xfId="52" applyFont="1" applyBorder="1" applyAlignment="1">
      <alignment horizontal="center" vertical="center"/>
      <protection/>
    </xf>
    <xf numFmtId="0" fontId="35" fillId="0" borderId="24" xfId="52" applyFont="1" applyBorder="1" applyAlignment="1">
      <alignment horizontal="center" vertical="center"/>
      <protection/>
    </xf>
    <xf numFmtId="0" fontId="35" fillId="0" borderId="25" xfId="52" applyFont="1" applyBorder="1" applyAlignment="1">
      <alignment horizontal="center" vertical="center"/>
      <protection/>
    </xf>
    <xf numFmtId="164" fontId="35" fillId="0" borderId="26" xfId="52" applyNumberFormat="1" applyFont="1" applyBorder="1" applyAlignment="1">
      <alignment horizontal="center" vertical="center"/>
      <protection/>
    </xf>
    <xf numFmtId="0" fontId="35" fillId="0" borderId="10" xfId="52" applyFont="1" applyBorder="1" applyAlignment="1">
      <alignment horizontal="center" vertical="center"/>
      <protection/>
    </xf>
    <xf numFmtId="0" fontId="35" fillId="0" borderId="11" xfId="52" applyFont="1" applyBorder="1" applyAlignment="1">
      <alignment horizontal="center" vertical="center"/>
      <protection/>
    </xf>
    <xf numFmtId="0" fontId="35" fillId="0" borderId="12" xfId="52" applyFont="1" applyBorder="1" applyAlignment="1">
      <alignment horizontal="center" vertical="center"/>
      <protection/>
    </xf>
    <xf numFmtId="0" fontId="35" fillId="0" borderId="13" xfId="52" applyFont="1" applyBorder="1" applyAlignment="1">
      <alignment horizontal="center" vertical="center"/>
      <protection/>
    </xf>
    <xf numFmtId="0" fontId="35" fillId="0" borderId="14" xfId="52" applyFont="1" applyBorder="1" applyAlignment="1">
      <alignment horizontal="center" vertical="center"/>
      <protection/>
    </xf>
    <xf numFmtId="1" fontId="35" fillId="0" borderId="11" xfId="52" applyNumberFormat="1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center" vertical="center"/>
      <protection/>
    </xf>
    <xf numFmtId="1" fontId="35" fillId="0" borderId="17" xfId="52" applyNumberFormat="1" applyFont="1" applyBorder="1" applyAlignment="1">
      <alignment horizontal="center" vertical="center"/>
      <protection/>
    </xf>
    <xf numFmtId="0" fontId="34" fillId="0" borderId="0" xfId="52" applyFont="1" applyBorder="1" applyAlignment="1">
      <alignment horizontal="right" vertical="center"/>
      <protection/>
    </xf>
    <xf numFmtId="170" fontId="34" fillId="0" borderId="18" xfId="42" applyNumberFormat="1" applyFont="1" applyBorder="1" applyAlignment="1">
      <alignment vertical="center"/>
    </xf>
    <xf numFmtId="0" fontId="35" fillId="0" borderId="18" xfId="52" applyFont="1" applyBorder="1" applyAlignment="1">
      <alignment horizontal="center" vertical="center"/>
      <protection/>
    </xf>
    <xf numFmtId="0" fontId="35" fillId="0" borderId="15" xfId="52" applyFont="1" applyBorder="1" applyAlignment="1">
      <alignment horizontal="center" vertical="center"/>
      <protection/>
    </xf>
    <xf numFmtId="0" fontId="34" fillId="0" borderId="0" xfId="52" applyFont="1" applyBorder="1">
      <alignment/>
      <protection/>
    </xf>
    <xf numFmtId="43" fontId="35" fillId="0" borderId="18" xfId="42" applyNumberFormat="1" applyFont="1" applyBorder="1" applyAlignment="1">
      <alignment horizontal="center" vertical="center"/>
    </xf>
    <xf numFmtId="170" fontId="35" fillId="0" borderId="16" xfId="42" applyNumberFormat="1" applyFont="1" applyBorder="1" applyAlignment="1">
      <alignment vertical="center"/>
    </xf>
    <xf numFmtId="43" fontId="35" fillId="0" borderId="16" xfId="52" applyNumberFormat="1" applyFont="1" applyBorder="1" applyAlignment="1">
      <alignment horizontal="center" vertical="center"/>
      <protection/>
    </xf>
    <xf numFmtId="43" fontId="36" fillId="0" borderId="16" xfId="52" applyNumberFormat="1" applyFont="1" applyBorder="1" applyAlignment="1">
      <alignment horizontal="center" vertical="center"/>
      <protection/>
    </xf>
    <xf numFmtId="43" fontId="36" fillId="0" borderId="15" xfId="52" applyNumberFormat="1" applyFont="1" applyBorder="1" applyAlignment="1">
      <alignment horizontal="center" vertical="center"/>
      <protection/>
    </xf>
    <xf numFmtId="43" fontId="35" fillId="0" borderId="15" xfId="52" applyNumberFormat="1" applyFont="1" applyBorder="1" applyAlignment="1">
      <alignment horizontal="center" vertical="center"/>
      <protection/>
    </xf>
    <xf numFmtId="43" fontId="39" fillId="0" borderId="15" xfId="52" applyNumberFormat="1" applyFont="1" applyBorder="1" applyAlignment="1">
      <alignment horizontal="center" vertical="center"/>
      <protection/>
    </xf>
    <xf numFmtId="43" fontId="34" fillId="0" borderId="15" xfId="52" applyNumberFormat="1" applyFont="1" applyBorder="1" applyAlignment="1">
      <alignment horizontal="center" vertical="center"/>
      <protection/>
    </xf>
    <xf numFmtId="0" fontId="34" fillId="0" borderId="18" xfId="52" applyFont="1" applyBorder="1" applyAlignment="1">
      <alignment horizontal="left" vertical="center"/>
      <protection/>
    </xf>
    <xf numFmtId="43" fontId="34" fillId="0" borderId="0" xfId="52" applyNumberFormat="1" applyFont="1" applyBorder="1" applyAlignment="1">
      <alignment horizontal="center" vertical="center"/>
      <protection/>
    </xf>
    <xf numFmtId="43" fontId="35" fillId="0" borderId="0" xfId="52" applyNumberFormat="1" applyFont="1" applyBorder="1" applyAlignment="1">
      <alignment horizontal="center" vertical="center"/>
      <protection/>
    </xf>
    <xf numFmtId="170" fontId="34" fillId="0" borderId="19" xfId="42" applyNumberFormat="1" applyFont="1" applyBorder="1" applyAlignment="1">
      <alignment vertical="center"/>
    </xf>
    <xf numFmtId="49" fontId="34" fillId="0" borderId="16" xfId="52" applyNumberFormat="1" applyFont="1" applyBorder="1" applyAlignment="1">
      <alignment vertical="center"/>
      <protection/>
    </xf>
    <xf numFmtId="49" fontId="34" fillId="0" borderId="18" xfId="52" applyNumberFormat="1" applyFont="1" applyBorder="1" applyAlignment="1">
      <alignment vertical="center"/>
      <protection/>
    </xf>
    <xf numFmtId="49" fontId="34" fillId="0" borderId="0" xfId="52" applyNumberFormat="1" applyFont="1" applyFill="1" applyBorder="1" applyAlignment="1">
      <alignment vertical="center"/>
      <protection/>
    </xf>
    <xf numFmtId="49" fontId="34" fillId="0" borderId="0" xfId="52" applyNumberFormat="1" applyFont="1" applyBorder="1" applyAlignment="1">
      <alignment horizontal="left" vertical="center"/>
      <protection/>
    </xf>
    <xf numFmtId="49" fontId="35" fillId="0" borderId="0" xfId="52" applyNumberFormat="1" applyFont="1" applyBorder="1" applyAlignment="1">
      <alignment horizontal="left" vertical="center" indent="1"/>
      <protection/>
    </xf>
    <xf numFmtId="1" fontId="35" fillId="0" borderId="18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43" fontId="39" fillId="0" borderId="16" xfId="42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43" fontId="34" fillId="0" borderId="27" xfId="52" applyNumberFormat="1" applyFont="1" applyBorder="1" applyAlignment="1">
      <alignment horizontal="center" vertical="center"/>
      <protection/>
    </xf>
    <xf numFmtId="43" fontId="35" fillId="0" borderId="27" xfId="52" applyNumberFormat="1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43" fontId="34" fillId="0" borderId="18" xfId="42" applyNumberFormat="1" applyFont="1" applyBorder="1" applyAlignment="1">
      <alignment vertical="center"/>
    </xf>
    <xf numFmtId="1" fontId="35" fillId="0" borderId="0" xfId="0" applyNumberFormat="1" applyFont="1" applyBorder="1" applyAlignment="1">
      <alignment horizontal="center" vertical="center"/>
    </xf>
    <xf numFmtId="0" fontId="34" fillId="0" borderId="15" xfId="52" applyFont="1" applyBorder="1" applyAlignment="1">
      <alignment horizontal="center" vertical="center"/>
      <protection/>
    </xf>
    <xf numFmtId="43" fontId="34" fillId="0" borderId="15" xfId="42" applyFont="1" applyBorder="1" applyAlignment="1">
      <alignment/>
    </xf>
    <xf numFmtId="43" fontId="29" fillId="0" borderId="0" xfId="42" applyNumberFormat="1" applyFont="1" applyBorder="1" applyAlignment="1" quotePrefix="1">
      <alignment horizontal="center" vertical="center"/>
    </xf>
    <xf numFmtId="43" fontId="29" fillId="0" borderId="32" xfId="42" applyNumberFormat="1" applyFont="1" applyBorder="1" applyAlignment="1">
      <alignment horizontal="center" vertical="center"/>
    </xf>
    <xf numFmtId="0" fontId="26" fillId="0" borderId="34" xfId="52" applyFont="1" applyBorder="1" applyAlignment="1">
      <alignment horizontal="center" vertical="center"/>
      <protection/>
    </xf>
    <xf numFmtId="49" fontId="35" fillId="0" borderId="0" xfId="52" applyNumberFormat="1" applyFont="1" applyBorder="1" applyAlignment="1">
      <alignment vertical="center"/>
      <protection/>
    </xf>
    <xf numFmtId="0" fontId="34" fillId="0" borderId="18" xfId="0" applyFont="1" applyFill="1" applyBorder="1" applyAlignment="1">
      <alignment vertical="center"/>
    </xf>
    <xf numFmtId="43" fontId="38" fillId="0" borderId="16" xfId="42" applyFont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43" fontId="39" fillId="0" borderId="35" xfId="52" applyNumberFormat="1" applyFont="1" applyBorder="1" applyAlignment="1">
      <alignment horizontal="center" vertical="center"/>
      <protection/>
    </xf>
    <xf numFmtId="166" fontId="39" fillId="0" borderId="16" xfId="42" applyNumberFormat="1" applyFont="1" applyBorder="1" applyAlignment="1">
      <alignment horizontal="right" vertical="center"/>
    </xf>
    <xf numFmtId="43" fontId="35" fillId="0" borderId="36" xfId="52" applyNumberFormat="1" applyFont="1" applyBorder="1" applyAlignment="1">
      <alignment horizontal="center" vertical="center"/>
      <protection/>
    </xf>
    <xf numFmtId="170" fontId="29" fillId="0" borderId="36" xfId="42" applyNumberFormat="1" applyFont="1" applyBorder="1" applyAlignment="1">
      <alignment horizontal="right" vertical="center"/>
    </xf>
    <xf numFmtId="43" fontId="35" fillId="0" borderId="36" xfId="42" applyFont="1" applyBorder="1" applyAlignment="1">
      <alignment horizontal="center" vertical="center"/>
    </xf>
    <xf numFmtId="166" fontId="38" fillId="0" borderId="16" xfId="42" applyNumberFormat="1" applyFont="1" applyBorder="1" applyAlignment="1">
      <alignment horizontal="right" vertical="center"/>
    </xf>
    <xf numFmtId="43" fontId="38" fillId="0" borderId="16" xfId="52" applyNumberFormat="1" applyFont="1" applyBorder="1" applyAlignment="1">
      <alignment horizontal="center" vertical="center"/>
      <protection/>
    </xf>
    <xf numFmtId="43" fontId="38" fillId="0" borderId="15" xfId="42" applyNumberFormat="1" applyFont="1" applyBorder="1" applyAlignment="1">
      <alignment horizontal="center" vertical="center"/>
    </xf>
    <xf numFmtId="0" fontId="25" fillId="0" borderId="20" xfId="52" applyFont="1" applyBorder="1" applyAlignment="1">
      <alignment horizontal="center" vertical="center" wrapText="1"/>
      <protection/>
    </xf>
    <xf numFmtId="166" fontId="41" fillId="0" borderId="16" xfId="42" applyNumberFormat="1" applyFont="1" applyBorder="1" applyAlignment="1">
      <alignment horizontal="right" vertical="center"/>
    </xf>
    <xf numFmtId="0" fontId="27" fillId="0" borderId="18" xfId="52" applyFont="1" applyBorder="1" applyAlignment="1">
      <alignment horizontal="center" vertical="center"/>
      <protection/>
    </xf>
    <xf numFmtId="43" fontId="39" fillId="0" borderId="37" xfId="52" applyNumberFormat="1" applyFont="1" applyBorder="1" applyAlignment="1">
      <alignment horizontal="center" vertical="center"/>
      <protection/>
    </xf>
    <xf numFmtId="49" fontId="25" fillId="0" borderId="21" xfId="52" applyNumberFormat="1" applyFont="1" applyBorder="1" applyAlignment="1">
      <alignment horizontal="center" vertical="center" wrapText="1"/>
      <protection/>
    </xf>
    <xf numFmtId="43" fontId="34" fillId="0" borderId="0" xfId="42" applyFont="1" applyBorder="1" applyAlignment="1">
      <alignment horizontal="center"/>
    </xf>
    <xf numFmtId="43" fontId="34" fillId="0" borderId="38" xfId="42" applyNumberFormat="1" applyFont="1" applyBorder="1" applyAlignment="1">
      <alignment horizontal="center" vertical="center"/>
    </xf>
    <xf numFmtId="43" fontId="34" fillId="0" borderId="39" xfId="42" applyNumberFormat="1" applyFont="1" applyBorder="1" applyAlignment="1">
      <alignment horizontal="center" vertical="center"/>
    </xf>
    <xf numFmtId="166" fontId="35" fillId="0" borderId="36" xfId="42" applyNumberFormat="1" applyFont="1" applyBorder="1" applyAlignment="1">
      <alignment horizontal="right" vertical="center"/>
    </xf>
    <xf numFmtId="0" fontId="35" fillId="0" borderId="21" xfId="52" applyFont="1" applyBorder="1" applyAlignment="1">
      <alignment horizontal="center" vertical="center"/>
      <protection/>
    </xf>
    <xf numFmtId="0" fontId="35" fillId="0" borderId="30" xfId="52" applyFont="1" applyBorder="1" applyAlignment="1">
      <alignment horizontal="center" vertical="center"/>
      <protection/>
    </xf>
    <xf numFmtId="0" fontId="35" fillId="0" borderId="26" xfId="52" applyFont="1" applyBorder="1" applyAlignment="1">
      <alignment horizontal="center" vertical="center"/>
      <protection/>
    </xf>
    <xf numFmtId="0" fontId="35" fillId="0" borderId="40" xfId="52" applyFont="1" applyBorder="1" applyAlignment="1">
      <alignment horizontal="center" vertical="center"/>
      <protection/>
    </xf>
    <xf numFmtId="0" fontId="35" fillId="0" borderId="41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vertical="center"/>
      <protection/>
    </xf>
    <xf numFmtId="164" fontId="22" fillId="0" borderId="0" xfId="52" applyNumberFormat="1" applyFont="1" applyBorder="1" applyAlignment="1">
      <alignment horizontal="left" vertical="center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0" xfId="52" applyFont="1" applyBorder="1" applyAlignment="1">
      <alignment horizontal="center" vertical="center"/>
      <protection/>
    </xf>
    <xf numFmtId="0" fontId="27" fillId="0" borderId="21" xfId="52" applyFont="1" applyBorder="1" applyAlignment="1">
      <alignment horizontal="center" vertical="center"/>
      <protection/>
    </xf>
    <xf numFmtId="49" fontId="35" fillId="0" borderId="43" xfId="52" applyNumberFormat="1" applyFont="1" applyBorder="1" applyAlignment="1">
      <alignment horizontal="left" vertical="center" indent="9"/>
      <protection/>
    </xf>
    <xf numFmtId="49" fontId="35" fillId="0" borderId="0" xfId="52" applyNumberFormat="1" applyFont="1" applyBorder="1" applyAlignment="1">
      <alignment horizontal="left" vertical="center" indent="9"/>
      <protection/>
    </xf>
    <xf numFmtId="49" fontId="35" fillId="0" borderId="18" xfId="52" applyNumberFormat="1" applyFont="1" applyBorder="1" applyAlignment="1">
      <alignment horizontal="left" vertical="center" indent="9"/>
      <protection/>
    </xf>
    <xf numFmtId="0" fontId="27" fillId="0" borderId="30" xfId="52" applyFont="1" applyBorder="1" applyAlignment="1">
      <alignment horizontal="center" vertical="center"/>
      <protection/>
    </xf>
    <xf numFmtId="0" fontId="27" fillId="0" borderId="26" xfId="52" applyFont="1" applyBorder="1" applyAlignment="1">
      <alignment horizontal="center" vertical="center"/>
      <protection/>
    </xf>
    <xf numFmtId="0" fontId="27" fillId="0" borderId="40" xfId="52" applyFont="1" applyBorder="1" applyAlignment="1">
      <alignment horizontal="center" vertical="center"/>
      <protection/>
    </xf>
    <xf numFmtId="0" fontId="27" fillId="0" borderId="41" xfId="52" applyFont="1" applyBorder="1" applyAlignment="1">
      <alignment horizontal="center" vertical="center"/>
      <protection/>
    </xf>
    <xf numFmtId="0" fontId="35" fillId="0" borderId="20" xfId="52" applyFont="1" applyBorder="1" applyAlignment="1">
      <alignment horizontal="center" vertical="center"/>
      <protection/>
    </xf>
    <xf numFmtId="0" fontId="32" fillId="0" borderId="0" xfId="52" applyFont="1" applyBorder="1" applyAlignment="1">
      <alignment horizontal="left" vertical="center"/>
      <protection/>
    </xf>
    <xf numFmtId="49" fontId="35" fillId="0" borderId="44" xfId="52" applyNumberFormat="1" applyFont="1" applyBorder="1" applyAlignment="1">
      <alignment horizontal="left" vertical="center" indent="9"/>
      <protection/>
    </xf>
    <xf numFmtId="49" fontId="35" fillId="0" borderId="45" xfId="52" applyNumberFormat="1" applyFont="1" applyBorder="1" applyAlignment="1">
      <alignment horizontal="left" vertical="center" indent="9"/>
      <protection/>
    </xf>
    <xf numFmtId="49" fontId="35" fillId="0" borderId="46" xfId="52" applyNumberFormat="1" applyFont="1" applyBorder="1" applyAlignment="1">
      <alignment horizontal="left" vertical="center" indent="9"/>
      <protection/>
    </xf>
    <xf numFmtId="0" fontId="35" fillId="0" borderId="47" xfId="52" applyFont="1" applyBorder="1" applyAlignment="1">
      <alignment horizontal="center" vertical="center"/>
      <protection/>
    </xf>
    <xf numFmtId="0" fontId="35" fillId="0" borderId="48" xfId="52" applyFont="1" applyBorder="1" applyAlignment="1">
      <alignment horizontal="center" vertical="center"/>
      <protection/>
    </xf>
    <xf numFmtId="0" fontId="35" fillId="0" borderId="49" xfId="52" applyFont="1" applyBorder="1" applyAlignment="1">
      <alignment horizontal="center" vertical="center"/>
      <protection/>
    </xf>
    <xf numFmtId="0" fontId="27" fillId="0" borderId="25" xfId="0" applyFont="1" applyBorder="1" applyAlignment="1">
      <alignment horizontal="center" vertical="center"/>
    </xf>
    <xf numFmtId="0" fontId="27" fillId="0" borderId="42" xfId="52" applyFont="1" applyBorder="1" applyAlignment="1">
      <alignment horizontal="center" vertical="center"/>
      <protection/>
    </xf>
    <xf numFmtId="0" fontId="27" fillId="0" borderId="27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8"/>
  <sheetViews>
    <sheetView tabSelected="1" view="pageBreakPreview" zoomScaleSheetLayoutView="100" zoomScalePageLayoutView="0" workbookViewId="0" topLeftCell="A1">
      <selection activeCell="H2" sqref="H2:J2"/>
    </sheetView>
  </sheetViews>
  <sheetFormatPr defaultColWidth="9.140625" defaultRowHeight="12.75"/>
  <cols>
    <col min="1" max="1" width="3.28125" style="0" customWidth="1"/>
    <col min="2" max="2" width="40.7109375" style="0" customWidth="1"/>
    <col min="3" max="3" width="4.28125" style="0" customWidth="1"/>
    <col min="4" max="4" width="4.8515625" style="0" customWidth="1"/>
    <col min="5" max="5" width="3.8515625" style="0" customWidth="1"/>
    <col min="6" max="6" width="12.57421875" style="0" customWidth="1"/>
    <col min="7" max="7" width="12.140625" style="0" customWidth="1"/>
    <col min="8" max="8" width="7.140625" style="0" customWidth="1"/>
    <col min="9" max="9" width="11.28125" style="0" customWidth="1"/>
    <col min="10" max="10" width="12.421875" style="0" customWidth="1"/>
  </cols>
  <sheetData>
    <row r="1" spans="1:10" ht="15" customHeight="1">
      <c r="A1" s="1"/>
      <c r="B1" s="1"/>
      <c r="C1" s="1"/>
      <c r="D1" s="1"/>
      <c r="E1" s="1"/>
      <c r="F1" s="1"/>
      <c r="G1" s="2"/>
      <c r="H1" s="461" t="s">
        <v>327</v>
      </c>
      <c r="I1" s="461"/>
      <c r="J1" s="294"/>
    </row>
    <row r="2" spans="1:10" ht="15" customHeight="1">
      <c r="A2" s="1"/>
      <c r="B2" s="1"/>
      <c r="C2" s="1"/>
      <c r="D2" s="1"/>
      <c r="E2" s="1"/>
      <c r="F2" s="1"/>
      <c r="G2" s="2"/>
      <c r="H2" s="461" t="s">
        <v>312</v>
      </c>
      <c r="I2" s="461"/>
      <c r="J2" s="461"/>
    </row>
    <row r="3" spans="1:10" ht="15" customHeight="1">
      <c r="A3" s="1"/>
      <c r="B3" s="1"/>
      <c r="C3" s="1"/>
      <c r="D3" s="1"/>
      <c r="E3" s="1"/>
      <c r="F3" s="1"/>
      <c r="G3" s="2"/>
      <c r="H3" s="461" t="s">
        <v>41</v>
      </c>
      <c r="I3" s="461"/>
      <c r="J3" s="461"/>
    </row>
    <row r="4" spans="1:10" ht="15" customHeight="1">
      <c r="A4" s="3"/>
      <c r="B4" s="4"/>
      <c r="C4" s="4"/>
      <c r="D4" s="4"/>
      <c r="E4" s="4"/>
      <c r="F4" s="4"/>
      <c r="G4" s="5"/>
      <c r="H4" s="295" t="s">
        <v>313</v>
      </c>
      <c r="I4" s="295"/>
      <c r="J4" s="295"/>
    </row>
    <row r="5" spans="1:10" ht="18.75" customHeight="1">
      <c r="A5" s="3"/>
      <c r="B5" s="483" t="s">
        <v>12</v>
      </c>
      <c r="C5" s="483"/>
      <c r="D5" s="483"/>
      <c r="E5" s="483"/>
      <c r="F5" s="483"/>
      <c r="G5" s="483"/>
      <c r="H5" s="483"/>
      <c r="I5" s="462"/>
      <c r="J5" s="462"/>
    </row>
    <row r="6" spans="1:10" ht="16.5" customHeight="1">
      <c r="A6" s="3"/>
      <c r="B6" s="296" t="s">
        <v>38</v>
      </c>
      <c r="C6" s="203"/>
      <c r="D6" s="203"/>
      <c r="E6" s="203"/>
      <c r="F6" s="203"/>
      <c r="G6" s="297"/>
      <c r="H6" s="297"/>
      <c r="I6" s="6"/>
      <c r="J6" s="1"/>
    </row>
    <row r="7" spans="1:10" ht="14.25" thickBot="1">
      <c r="A7" s="8"/>
      <c r="B7" s="9"/>
      <c r="C7" s="9"/>
      <c r="D7" s="9"/>
      <c r="E7" s="9"/>
      <c r="F7" s="9"/>
      <c r="G7" s="10"/>
      <c r="H7" s="11"/>
      <c r="I7" s="10"/>
      <c r="J7" s="12"/>
    </row>
    <row r="8" spans="1:10" ht="17.25" customHeight="1">
      <c r="A8" s="473" t="s">
        <v>43</v>
      </c>
      <c r="B8" s="478" t="s">
        <v>15</v>
      </c>
      <c r="C8" s="480" t="s">
        <v>34</v>
      </c>
      <c r="D8" s="480"/>
      <c r="E8" s="481"/>
      <c r="F8" s="77" t="s">
        <v>13</v>
      </c>
      <c r="G8" s="480" t="s">
        <v>14</v>
      </c>
      <c r="H8" s="481"/>
      <c r="I8" s="473" t="s">
        <v>33</v>
      </c>
      <c r="J8" s="447" t="s">
        <v>310</v>
      </c>
    </row>
    <row r="9" spans="1:10" ht="17.25" customHeight="1" thickBot="1">
      <c r="A9" s="474"/>
      <c r="B9" s="479"/>
      <c r="C9" s="79" t="s">
        <v>17</v>
      </c>
      <c r="D9" s="80" t="s">
        <v>18</v>
      </c>
      <c r="E9" s="81" t="s">
        <v>19</v>
      </c>
      <c r="F9" s="82" t="s">
        <v>16</v>
      </c>
      <c r="G9" s="79" t="s">
        <v>20</v>
      </c>
      <c r="H9" s="83" t="s">
        <v>21</v>
      </c>
      <c r="I9" s="474"/>
      <c r="J9" s="451" t="s">
        <v>311</v>
      </c>
    </row>
    <row r="10" spans="1:10" ht="16.5" customHeight="1" thickBot="1">
      <c r="A10" s="13">
        <v>1</v>
      </c>
      <c r="B10" s="14">
        <v>2</v>
      </c>
      <c r="C10" s="15">
        <v>3</v>
      </c>
      <c r="D10" s="16">
        <v>4</v>
      </c>
      <c r="E10" s="17">
        <v>5</v>
      </c>
      <c r="F10" s="13">
        <v>6</v>
      </c>
      <c r="G10" s="15">
        <v>7</v>
      </c>
      <c r="H10" s="18">
        <v>8</v>
      </c>
      <c r="I10" s="13">
        <v>9</v>
      </c>
      <c r="J10" s="14">
        <v>10</v>
      </c>
    </row>
    <row r="11" spans="1:11" ht="9" customHeight="1">
      <c r="A11" s="171"/>
      <c r="B11" s="25"/>
      <c r="C11" s="47"/>
      <c r="D11" s="41"/>
      <c r="E11" s="47"/>
      <c r="F11" s="173"/>
      <c r="G11" s="47"/>
      <c r="H11" s="174"/>
      <c r="I11" s="175"/>
      <c r="J11" s="43"/>
      <c r="K11" s="7"/>
    </row>
    <row r="12" spans="1:10" ht="16.5" customHeight="1">
      <c r="A12" s="171"/>
      <c r="B12" s="229" t="s">
        <v>93</v>
      </c>
      <c r="C12" s="230" t="s">
        <v>102</v>
      </c>
      <c r="D12" s="33"/>
      <c r="E12" s="32"/>
      <c r="F12" s="238">
        <f>SUM(F14+F20+F23+F25+F28)</f>
        <v>1151411.01</v>
      </c>
      <c r="G12" s="239">
        <f>SUM(G14+G20+G23+G25+G28)</f>
        <v>1072319.6199999999</v>
      </c>
      <c r="H12" s="240">
        <f>SUM(G12/F12*100)</f>
        <v>93.1309159532876</v>
      </c>
      <c r="I12" s="50"/>
      <c r="J12" s="239">
        <f>SUM(F12-G12)</f>
        <v>79091.39000000013</v>
      </c>
    </row>
    <row r="13" spans="1:10" ht="9" customHeight="1">
      <c r="A13" s="171"/>
      <c r="B13" s="26"/>
      <c r="C13" s="176"/>
      <c r="D13" s="33"/>
      <c r="E13" s="32"/>
      <c r="F13" s="49"/>
      <c r="G13" s="50"/>
      <c r="H13" s="233"/>
      <c r="I13" s="50"/>
      <c r="J13" s="37"/>
    </row>
    <row r="14" spans="1:10" ht="15" customHeight="1">
      <c r="A14" s="210">
        <v>1</v>
      </c>
      <c r="B14" s="211" t="s">
        <v>94</v>
      </c>
      <c r="C14" s="212"/>
      <c r="D14" s="213">
        <v>1008</v>
      </c>
      <c r="E14" s="210"/>
      <c r="F14" s="214">
        <f>SUM(F15:F16)</f>
        <v>11000</v>
      </c>
      <c r="G14" s="214">
        <f>SUM(G15:G16)</f>
        <v>10961.16</v>
      </c>
      <c r="H14" s="233">
        <f>SUM(G14/F14*100)</f>
        <v>99.64690909090909</v>
      </c>
      <c r="I14" s="50"/>
      <c r="J14" s="276">
        <f>SUM(F14-G14)</f>
        <v>38.840000000000146</v>
      </c>
    </row>
    <row r="15" spans="1:10" ht="15" customHeight="1">
      <c r="A15" s="210"/>
      <c r="B15" s="215" t="s">
        <v>88</v>
      </c>
      <c r="C15" s="216"/>
      <c r="D15" s="216"/>
      <c r="E15" s="216">
        <v>4210</v>
      </c>
      <c r="F15" s="217">
        <v>2300</v>
      </c>
      <c r="G15" s="232">
        <v>2263.2</v>
      </c>
      <c r="H15" s="234">
        <f>SUM(G15/F15*100)</f>
        <v>98.39999999999999</v>
      </c>
      <c r="I15" s="50"/>
      <c r="J15" s="43"/>
    </row>
    <row r="16" spans="1:10" ht="15" customHeight="1">
      <c r="A16" s="210"/>
      <c r="B16" s="215" t="s">
        <v>75</v>
      </c>
      <c r="C16" s="216"/>
      <c r="D16" s="216"/>
      <c r="E16" s="216">
        <v>4300</v>
      </c>
      <c r="F16" s="217">
        <v>8700</v>
      </c>
      <c r="G16" s="232">
        <v>8697.96</v>
      </c>
      <c r="H16" s="234">
        <f aca="true" t="shared" si="0" ref="H16:H65">SUM(G16/F16*100)</f>
        <v>99.97655172413792</v>
      </c>
      <c r="I16" s="50"/>
      <c r="J16" s="43"/>
    </row>
    <row r="17" spans="1:10" ht="9" customHeight="1">
      <c r="A17" s="218"/>
      <c r="B17" s="211"/>
      <c r="C17" s="212"/>
      <c r="D17" s="219"/>
      <c r="E17" s="218"/>
      <c r="F17" s="220"/>
      <c r="G17" s="235"/>
      <c r="H17" s="234"/>
      <c r="I17" s="50"/>
      <c r="J17" s="43"/>
    </row>
    <row r="18" spans="1:10" ht="15" customHeight="1">
      <c r="A18" s="210">
        <v>2</v>
      </c>
      <c r="B18" s="211" t="s">
        <v>113</v>
      </c>
      <c r="C18" s="212"/>
      <c r="D18" s="221"/>
      <c r="E18" s="222"/>
      <c r="F18" s="223"/>
      <c r="G18" s="231"/>
      <c r="H18" s="234"/>
      <c r="I18" s="40"/>
      <c r="J18" s="52"/>
    </row>
    <row r="19" spans="1:10" ht="15" customHeight="1">
      <c r="A19" s="210"/>
      <c r="B19" s="211" t="s">
        <v>114</v>
      </c>
      <c r="C19" s="212"/>
      <c r="D19" s="221"/>
      <c r="E19" s="222"/>
      <c r="F19" s="223"/>
      <c r="G19" s="231"/>
      <c r="H19" s="234"/>
      <c r="I19" s="40"/>
      <c r="J19" s="52"/>
    </row>
    <row r="20" spans="1:10" ht="15" customHeight="1">
      <c r="A20" s="210"/>
      <c r="B20" s="211" t="s">
        <v>115</v>
      </c>
      <c r="C20" s="212"/>
      <c r="D20" s="213">
        <v>1010</v>
      </c>
      <c r="E20" s="210">
        <v>6050</v>
      </c>
      <c r="F20" s="217">
        <v>726000</v>
      </c>
      <c r="G20" s="236">
        <v>654878.33</v>
      </c>
      <c r="H20" s="234">
        <f t="shared" si="0"/>
        <v>90.20362672176307</v>
      </c>
      <c r="I20" s="40"/>
      <c r="J20" s="236">
        <f>SUM(F20-G20)</f>
        <v>71121.67000000004</v>
      </c>
    </row>
    <row r="21" spans="1:10" ht="9" customHeight="1">
      <c r="A21" s="210"/>
      <c r="B21" s="211"/>
      <c r="C21" s="212"/>
      <c r="D21" s="213"/>
      <c r="E21" s="210"/>
      <c r="F21" s="217"/>
      <c r="G21" s="232"/>
      <c r="H21" s="234"/>
      <c r="I21" s="40"/>
      <c r="J21" s="236"/>
    </row>
    <row r="22" spans="1:10" ht="15" customHeight="1">
      <c r="A22" s="210">
        <v>3</v>
      </c>
      <c r="B22" s="211" t="s">
        <v>122</v>
      </c>
      <c r="C22" s="212"/>
      <c r="D22" s="213"/>
      <c r="E22" s="210"/>
      <c r="F22" s="217"/>
      <c r="G22" s="232"/>
      <c r="H22" s="234"/>
      <c r="I22" s="40"/>
      <c r="J22" s="236"/>
    </row>
    <row r="23" spans="1:10" ht="15" customHeight="1">
      <c r="A23" s="210"/>
      <c r="B23" s="211" t="s">
        <v>103</v>
      </c>
      <c r="C23" s="212"/>
      <c r="D23" s="213">
        <v>1010</v>
      </c>
      <c r="E23" s="210">
        <v>6050</v>
      </c>
      <c r="F23" s="217">
        <v>48910</v>
      </c>
      <c r="G23" s="232">
        <v>42408</v>
      </c>
      <c r="H23" s="234">
        <f t="shared" si="0"/>
        <v>86.70619505213658</v>
      </c>
      <c r="I23" s="40"/>
      <c r="J23" s="236">
        <f>SUM(F23-G23)</f>
        <v>6502</v>
      </c>
    </row>
    <row r="24" spans="1:10" ht="9" customHeight="1">
      <c r="A24" s="210"/>
      <c r="B24" s="211"/>
      <c r="C24" s="212"/>
      <c r="D24" s="213"/>
      <c r="E24" s="210"/>
      <c r="F24" s="217"/>
      <c r="G24" s="232"/>
      <c r="H24" s="234"/>
      <c r="I24" s="40"/>
      <c r="J24" s="43"/>
    </row>
    <row r="25" spans="1:10" ht="15" customHeight="1">
      <c r="A25" s="210">
        <v>4</v>
      </c>
      <c r="B25" s="211" t="s">
        <v>116</v>
      </c>
      <c r="C25" s="218"/>
      <c r="D25" s="225">
        <v>1030</v>
      </c>
      <c r="E25" s="210">
        <v>2850</v>
      </c>
      <c r="F25" s="226">
        <v>12700</v>
      </c>
      <c r="G25" s="232">
        <v>11271.12</v>
      </c>
      <c r="H25" s="234">
        <f t="shared" si="0"/>
        <v>88.74897637795276</v>
      </c>
      <c r="I25" s="40"/>
      <c r="J25" s="236">
        <f>SUM(F25-G25)</f>
        <v>1428.8799999999992</v>
      </c>
    </row>
    <row r="26" spans="1:10" ht="9" customHeight="1">
      <c r="A26" s="210"/>
      <c r="B26" s="211"/>
      <c r="C26" s="218"/>
      <c r="D26" s="225"/>
      <c r="E26" s="210"/>
      <c r="F26" s="226"/>
      <c r="G26" s="237"/>
      <c r="H26" s="234"/>
      <c r="I26" s="40"/>
      <c r="J26" s="43"/>
    </row>
    <row r="27" spans="1:10" ht="15" customHeight="1">
      <c r="A27" s="210">
        <v>5</v>
      </c>
      <c r="B27" s="227" t="s">
        <v>117</v>
      </c>
      <c r="C27" s="216"/>
      <c r="D27" s="216"/>
      <c r="E27" s="216"/>
      <c r="F27" s="226"/>
      <c r="G27" s="232"/>
      <c r="H27" s="234"/>
      <c r="I27" s="40"/>
      <c r="J27" s="43"/>
    </row>
    <row r="28" spans="1:10" ht="15" customHeight="1">
      <c r="A28" s="210"/>
      <c r="B28" s="215" t="s">
        <v>118</v>
      </c>
      <c r="C28" s="216"/>
      <c r="D28" s="222" t="s">
        <v>119</v>
      </c>
      <c r="E28" s="216"/>
      <c r="F28" s="228">
        <f>SUM(F29:F34)</f>
        <v>352801.00999999995</v>
      </c>
      <c r="G28" s="228">
        <f>SUM(G29:G34)</f>
        <v>352801.00999999995</v>
      </c>
      <c r="H28" s="233">
        <f t="shared" si="0"/>
        <v>100</v>
      </c>
      <c r="I28" s="40"/>
      <c r="J28" s="236">
        <f>SUM(F28-G28)</f>
        <v>0</v>
      </c>
    </row>
    <row r="29" spans="1:10" ht="15" customHeight="1">
      <c r="A29" s="210"/>
      <c r="B29" s="215" t="s">
        <v>120</v>
      </c>
      <c r="C29" s="216"/>
      <c r="D29" s="216"/>
      <c r="E29" s="216">
        <v>4110</v>
      </c>
      <c r="F29" s="226">
        <v>380.73</v>
      </c>
      <c r="G29" s="232">
        <v>380.73</v>
      </c>
      <c r="H29" s="234">
        <f t="shared" si="0"/>
        <v>100</v>
      </c>
      <c r="I29" s="40"/>
      <c r="J29" s="43"/>
    </row>
    <row r="30" spans="1:10" ht="15" customHeight="1">
      <c r="A30" s="210"/>
      <c r="B30" s="215" t="s">
        <v>121</v>
      </c>
      <c r="C30" s="216"/>
      <c r="D30" s="216"/>
      <c r="E30" s="216">
        <v>4120</v>
      </c>
      <c r="F30" s="226">
        <v>61.41</v>
      </c>
      <c r="G30" s="232">
        <v>61.41</v>
      </c>
      <c r="H30" s="234">
        <f t="shared" si="0"/>
        <v>100</v>
      </c>
      <c r="I30" s="40"/>
      <c r="J30" s="43"/>
    </row>
    <row r="31" spans="1:10" ht="15" customHeight="1">
      <c r="A31" s="210"/>
      <c r="B31" s="215" t="s">
        <v>68</v>
      </c>
      <c r="C31" s="216"/>
      <c r="D31" s="216"/>
      <c r="E31" s="216">
        <v>4170</v>
      </c>
      <c r="F31" s="226">
        <v>2506.43</v>
      </c>
      <c r="G31" s="232">
        <v>2506.43</v>
      </c>
      <c r="H31" s="234">
        <f t="shared" si="0"/>
        <v>100</v>
      </c>
      <c r="I31" s="40"/>
      <c r="J31" s="43"/>
    </row>
    <row r="32" spans="1:10" ht="15" customHeight="1">
      <c r="A32" s="210"/>
      <c r="B32" s="215" t="s">
        <v>88</v>
      </c>
      <c r="C32" s="216"/>
      <c r="D32" s="216"/>
      <c r="E32" s="216">
        <v>4210</v>
      </c>
      <c r="F32" s="226">
        <v>393.49</v>
      </c>
      <c r="G32" s="232">
        <v>393.49</v>
      </c>
      <c r="H32" s="234">
        <f t="shared" si="0"/>
        <v>100</v>
      </c>
      <c r="I32" s="40"/>
      <c r="J32" s="43"/>
    </row>
    <row r="33" spans="1:10" ht="15" customHeight="1">
      <c r="A33" s="210"/>
      <c r="B33" s="215" t="s">
        <v>75</v>
      </c>
      <c r="C33" s="216"/>
      <c r="D33" s="216"/>
      <c r="E33" s="216">
        <v>4300</v>
      </c>
      <c r="F33" s="226">
        <v>3575.6</v>
      </c>
      <c r="G33" s="232">
        <v>3575.6</v>
      </c>
      <c r="H33" s="234">
        <f t="shared" si="0"/>
        <v>100</v>
      </c>
      <c r="I33" s="40"/>
      <c r="J33" s="43"/>
    </row>
    <row r="34" spans="1:10" ht="15" customHeight="1">
      <c r="A34" s="210"/>
      <c r="B34" s="215" t="s">
        <v>95</v>
      </c>
      <c r="C34" s="216"/>
      <c r="D34" s="216"/>
      <c r="E34" s="216">
        <v>4430</v>
      </c>
      <c r="F34" s="226">
        <v>345883.35</v>
      </c>
      <c r="G34" s="232">
        <v>345883.35</v>
      </c>
      <c r="H34" s="234">
        <f t="shared" si="0"/>
        <v>100</v>
      </c>
      <c r="I34" s="97"/>
      <c r="J34" s="35"/>
    </row>
    <row r="35" spans="1:10" ht="9" customHeight="1">
      <c r="A35" s="210"/>
      <c r="B35" s="215"/>
      <c r="C35" s="216"/>
      <c r="D35" s="241"/>
      <c r="E35" s="216"/>
      <c r="F35" s="242"/>
      <c r="G35" s="232"/>
      <c r="H35" s="234"/>
      <c r="I35" s="97"/>
      <c r="J35" s="35"/>
    </row>
    <row r="36" spans="1:10" ht="16.5" customHeight="1">
      <c r="A36" s="210"/>
      <c r="B36" s="244" t="s">
        <v>96</v>
      </c>
      <c r="C36" s="245">
        <v>600</v>
      </c>
      <c r="D36" s="241"/>
      <c r="E36" s="216"/>
      <c r="F36" s="257">
        <f>SUM(F38+F40+F48+F52+F58+F62+F65+F73+F77+F80+F86)</f>
        <v>6045085.2299999995</v>
      </c>
      <c r="G36" s="220">
        <f>SUM(G38+G40+G48+G52+G58+G62+G65+G73+G77+G80+G86)</f>
        <v>6006255.800000001</v>
      </c>
      <c r="H36" s="240">
        <f t="shared" si="0"/>
        <v>99.35766943686254</v>
      </c>
      <c r="I36" s="250"/>
      <c r="J36" s="239">
        <f>SUM(F36-G36)</f>
        <v>38829.42999999877</v>
      </c>
    </row>
    <row r="37" spans="1:10" ht="9" customHeight="1">
      <c r="A37" s="171"/>
      <c r="B37" s="26"/>
      <c r="C37" s="32"/>
      <c r="D37" s="33"/>
      <c r="E37" s="32"/>
      <c r="F37" s="49"/>
      <c r="G37" s="235"/>
      <c r="H37" s="234"/>
      <c r="I37" s="235"/>
      <c r="J37" s="239"/>
    </row>
    <row r="38" spans="1:10" ht="15" customHeight="1">
      <c r="A38" s="210">
        <v>1</v>
      </c>
      <c r="B38" s="211" t="s">
        <v>97</v>
      </c>
      <c r="C38" s="243"/>
      <c r="D38" s="216">
        <v>60014</v>
      </c>
      <c r="E38" s="216">
        <v>4300</v>
      </c>
      <c r="F38" s="217">
        <v>57486</v>
      </c>
      <c r="G38" s="232">
        <v>57486</v>
      </c>
      <c r="H38" s="234">
        <f t="shared" si="0"/>
        <v>100</v>
      </c>
      <c r="I38" s="232"/>
      <c r="J38" s="236">
        <f>SUM(F38-G38)</f>
        <v>0</v>
      </c>
    </row>
    <row r="39" spans="1:10" ht="9" customHeight="1">
      <c r="A39" s="210"/>
      <c r="B39" s="211"/>
      <c r="C39" s="243"/>
      <c r="D39" s="216"/>
      <c r="E39" s="216"/>
      <c r="F39" s="223"/>
      <c r="G39" s="232"/>
      <c r="H39" s="234"/>
      <c r="I39" s="232"/>
      <c r="J39" s="236"/>
    </row>
    <row r="40" spans="1:10" ht="15" customHeight="1">
      <c r="A40" s="210">
        <v>2</v>
      </c>
      <c r="B40" s="211" t="s">
        <v>98</v>
      </c>
      <c r="C40" s="243"/>
      <c r="D40" s="216">
        <v>60016</v>
      </c>
      <c r="E40" s="216"/>
      <c r="F40" s="246">
        <f>SUM(F41+F43+F44+F46)</f>
        <v>400595.78</v>
      </c>
      <c r="G40" s="246">
        <f>SUM(G41+G43+G44+G46)</f>
        <v>372782.95000000007</v>
      </c>
      <c r="H40" s="233">
        <f t="shared" si="0"/>
        <v>93.05713355243034</v>
      </c>
      <c r="I40" s="232"/>
      <c r="J40" s="236">
        <f>SUM(F40-G40)</f>
        <v>27812.829999999958</v>
      </c>
    </row>
    <row r="41" spans="1:10" ht="15" customHeight="1">
      <c r="A41" s="210"/>
      <c r="B41" s="211" t="s">
        <v>123</v>
      </c>
      <c r="C41" s="243"/>
      <c r="D41" s="216"/>
      <c r="E41" s="216">
        <v>4210</v>
      </c>
      <c r="F41" s="217">
        <v>132765.78</v>
      </c>
      <c r="G41" s="232">
        <v>132153.92</v>
      </c>
      <c r="H41" s="234">
        <f t="shared" si="0"/>
        <v>99.53914329430371</v>
      </c>
      <c r="I41" s="232"/>
      <c r="J41" s="251"/>
    </row>
    <row r="42" spans="1:10" ht="15" customHeight="1">
      <c r="A42" s="210"/>
      <c r="B42" s="247" t="s">
        <v>124</v>
      </c>
      <c r="C42" s="243"/>
      <c r="D42" s="216"/>
      <c r="E42" s="216"/>
      <c r="F42" s="248">
        <v>22874.78</v>
      </c>
      <c r="G42" s="446">
        <v>22263.93</v>
      </c>
      <c r="H42" s="444">
        <f t="shared" si="0"/>
        <v>97.32959180372445</v>
      </c>
      <c r="I42" s="232"/>
      <c r="J42" s="251"/>
    </row>
    <row r="43" spans="1:10" ht="15" customHeight="1">
      <c r="A43" s="210"/>
      <c r="B43" s="211" t="s">
        <v>125</v>
      </c>
      <c r="C43" s="243"/>
      <c r="D43" s="216"/>
      <c r="E43" s="216">
        <v>4270</v>
      </c>
      <c r="F43" s="217">
        <v>147000</v>
      </c>
      <c r="G43" s="232">
        <v>146965.87</v>
      </c>
      <c r="H43" s="234">
        <f t="shared" si="0"/>
        <v>99.97678231292517</v>
      </c>
      <c r="I43" s="232"/>
      <c r="J43" s="251"/>
    </row>
    <row r="44" spans="1:11" ht="15" customHeight="1">
      <c r="A44" s="249"/>
      <c r="B44" s="211" t="s">
        <v>99</v>
      </c>
      <c r="C44" s="243"/>
      <c r="D44" s="216"/>
      <c r="E44" s="216">
        <v>4300</v>
      </c>
      <c r="F44" s="217">
        <v>119330</v>
      </c>
      <c r="G44" s="232">
        <v>92313.16</v>
      </c>
      <c r="H44" s="234">
        <f t="shared" si="0"/>
        <v>77.35955752953994</v>
      </c>
      <c r="I44" s="232"/>
      <c r="J44" s="251"/>
      <c r="K44" s="7"/>
    </row>
    <row r="45" spans="1:11" ht="15" customHeight="1">
      <c r="A45" s="249"/>
      <c r="B45" s="247" t="s">
        <v>124</v>
      </c>
      <c r="C45" s="243"/>
      <c r="D45" s="216"/>
      <c r="E45" s="216"/>
      <c r="F45" s="248">
        <v>26710</v>
      </c>
      <c r="G45" s="446">
        <v>24495.41</v>
      </c>
      <c r="H45" s="444">
        <f t="shared" si="0"/>
        <v>91.70876076375889</v>
      </c>
      <c r="I45" s="232"/>
      <c r="J45" s="251"/>
      <c r="K45" s="7"/>
    </row>
    <row r="46" spans="1:10" ht="15" customHeight="1">
      <c r="A46" s="249"/>
      <c r="B46" s="211" t="s">
        <v>126</v>
      </c>
      <c r="C46" s="243"/>
      <c r="D46" s="216"/>
      <c r="E46" s="216">
        <v>4430</v>
      </c>
      <c r="F46" s="217">
        <v>1500</v>
      </c>
      <c r="G46" s="232">
        <v>1350</v>
      </c>
      <c r="H46" s="234">
        <f t="shared" si="0"/>
        <v>90</v>
      </c>
      <c r="I46" s="232"/>
      <c r="J46" s="251"/>
    </row>
    <row r="47" spans="1:10" ht="9" customHeight="1">
      <c r="A47" s="249"/>
      <c r="B47" s="211"/>
      <c r="C47" s="243"/>
      <c r="D47" s="216"/>
      <c r="E47" s="216"/>
      <c r="F47" s="223"/>
      <c r="G47" s="232"/>
      <c r="H47" s="234"/>
      <c r="I47" s="232"/>
      <c r="J47" s="251"/>
    </row>
    <row r="48" spans="1:11" ht="15" customHeight="1">
      <c r="A48" s="210">
        <v>3</v>
      </c>
      <c r="B48" s="211" t="s">
        <v>127</v>
      </c>
      <c r="C48" s="243"/>
      <c r="D48" s="216">
        <v>60016</v>
      </c>
      <c r="E48" s="216"/>
      <c r="F48" s="214">
        <f>SUM(F49:F50)</f>
        <v>1642490.5</v>
      </c>
      <c r="G48" s="214">
        <f>SUM(G49:G50)</f>
        <v>1642490.5</v>
      </c>
      <c r="H48" s="233">
        <f t="shared" si="0"/>
        <v>100</v>
      </c>
      <c r="I48" s="232"/>
      <c r="J48" s="236">
        <f>SUM(F48-G48)</f>
        <v>0</v>
      </c>
      <c r="K48" s="7"/>
    </row>
    <row r="49" spans="1:10" ht="15" customHeight="1">
      <c r="A49" s="210"/>
      <c r="B49" s="211" t="s">
        <v>128</v>
      </c>
      <c r="C49" s="243"/>
      <c r="D49" s="216"/>
      <c r="E49" s="216">
        <v>6057</v>
      </c>
      <c r="F49" s="217">
        <v>1193369.84</v>
      </c>
      <c r="G49" s="232">
        <v>1193369.84</v>
      </c>
      <c r="H49" s="234">
        <f t="shared" si="0"/>
        <v>100</v>
      </c>
      <c r="I49" s="232"/>
      <c r="J49" s="251"/>
    </row>
    <row r="50" spans="1:10" ht="15" customHeight="1">
      <c r="A50" s="210"/>
      <c r="B50" s="211" t="s">
        <v>129</v>
      </c>
      <c r="C50" s="243"/>
      <c r="D50" s="216"/>
      <c r="E50" s="216">
        <v>6059</v>
      </c>
      <c r="F50" s="217">
        <v>449120.66</v>
      </c>
      <c r="G50" s="232">
        <v>449120.66</v>
      </c>
      <c r="H50" s="234">
        <f t="shared" si="0"/>
        <v>100</v>
      </c>
      <c r="I50" s="232"/>
      <c r="J50" s="251"/>
    </row>
    <row r="51" spans="1:10" ht="9" customHeight="1">
      <c r="A51" s="210"/>
      <c r="B51" s="211"/>
      <c r="C51" s="243"/>
      <c r="D51" s="216"/>
      <c r="E51" s="216"/>
      <c r="F51" s="223"/>
      <c r="G51" s="232"/>
      <c r="H51" s="234"/>
      <c r="I51" s="232"/>
      <c r="J51" s="251"/>
    </row>
    <row r="52" spans="1:10" ht="15" customHeight="1">
      <c r="A52" s="210">
        <v>4</v>
      </c>
      <c r="B52" s="211" t="s">
        <v>130</v>
      </c>
      <c r="C52" s="243"/>
      <c r="D52" s="216">
        <v>60016</v>
      </c>
      <c r="E52" s="216"/>
      <c r="F52" s="246">
        <f>SUM(F53:F54)</f>
        <v>3158729.1799999997</v>
      </c>
      <c r="G52" s="246">
        <f>SUM(G53:G54)</f>
        <v>3158729.1799999997</v>
      </c>
      <c r="H52" s="233">
        <f t="shared" si="0"/>
        <v>100</v>
      </c>
      <c r="I52" s="232"/>
      <c r="J52" s="236">
        <f>SUM(F52-G52)</f>
        <v>0</v>
      </c>
    </row>
    <row r="53" spans="1:10" ht="15" customHeight="1">
      <c r="A53" s="210"/>
      <c r="B53" s="211" t="s">
        <v>131</v>
      </c>
      <c r="C53" s="243"/>
      <c r="D53" s="216"/>
      <c r="E53" s="216">
        <v>6057</v>
      </c>
      <c r="F53" s="217">
        <v>2349786.34</v>
      </c>
      <c r="G53" s="232">
        <v>2349786.34</v>
      </c>
      <c r="H53" s="234">
        <f t="shared" si="0"/>
        <v>100</v>
      </c>
      <c r="I53" s="232"/>
      <c r="J53" s="251"/>
    </row>
    <row r="54" spans="1:10" ht="15" customHeight="1">
      <c r="A54" s="210"/>
      <c r="B54" s="211" t="s">
        <v>132</v>
      </c>
      <c r="C54" s="243"/>
      <c r="D54" s="216"/>
      <c r="E54" s="216">
        <v>6059</v>
      </c>
      <c r="F54" s="217">
        <v>808942.84</v>
      </c>
      <c r="G54" s="232">
        <v>808942.84</v>
      </c>
      <c r="H54" s="234">
        <f t="shared" si="0"/>
        <v>100</v>
      </c>
      <c r="I54" s="232"/>
      <c r="J54" s="251"/>
    </row>
    <row r="55" spans="1:10" ht="9" customHeight="1">
      <c r="A55" s="210"/>
      <c r="B55" s="211"/>
      <c r="C55" s="243"/>
      <c r="D55" s="216"/>
      <c r="E55" s="216"/>
      <c r="F55" s="217"/>
      <c r="G55" s="232"/>
      <c r="H55" s="234"/>
      <c r="I55" s="232"/>
      <c r="J55" s="251"/>
    </row>
    <row r="56" spans="1:10" ht="15" customHeight="1">
      <c r="A56" s="210">
        <v>5</v>
      </c>
      <c r="B56" s="211" t="s">
        <v>133</v>
      </c>
      <c r="C56" s="243"/>
      <c r="D56" s="216"/>
      <c r="E56" s="216"/>
      <c r="F56" s="217"/>
      <c r="G56" s="232"/>
      <c r="H56" s="234"/>
      <c r="I56" s="232"/>
      <c r="J56" s="251"/>
    </row>
    <row r="57" spans="1:10" ht="15" customHeight="1">
      <c r="A57" s="210"/>
      <c r="B57" s="211" t="s">
        <v>134</v>
      </c>
      <c r="C57" s="243"/>
      <c r="D57" s="216"/>
      <c r="E57" s="216"/>
      <c r="F57" s="217"/>
      <c r="G57" s="253"/>
      <c r="H57" s="234"/>
      <c r="I57" s="253"/>
      <c r="J57" s="245"/>
    </row>
    <row r="58" spans="1:10" ht="15" customHeight="1">
      <c r="A58" s="210"/>
      <c r="B58" s="211" t="s">
        <v>104</v>
      </c>
      <c r="C58" s="243"/>
      <c r="D58" s="216">
        <v>60016</v>
      </c>
      <c r="E58" s="216">
        <v>6050</v>
      </c>
      <c r="F58" s="217">
        <v>7410</v>
      </c>
      <c r="G58" s="232">
        <v>3394</v>
      </c>
      <c r="H58" s="234">
        <f t="shared" si="0"/>
        <v>45.8029689608637</v>
      </c>
      <c r="I58" s="232"/>
      <c r="J58" s="236">
        <f>SUM(F58-G58)</f>
        <v>4016</v>
      </c>
    </row>
    <row r="59" spans="1:10" ht="9" customHeight="1">
      <c r="A59" s="210"/>
      <c r="B59" s="211"/>
      <c r="C59" s="243"/>
      <c r="D59" s="216"/>
      <c r="E59" s="216"/>
      <c r="F59" s="217"/>
      <c r="G59" s="232"/>
      <c r="H59" s="234"/>
      <c r="I59" s="232"/>
      <c r="J59" s="251"/>
    </row>
    <row r="60" spans="1:10" ht="15" customHeight="1">
      <c r="A60" s="210">
        <v>6</v>
      </c>
      <c r="B60" s="211" t="s">
        <v>105</v>
      </c>
      <c r="C60" s="243"/>
      <c r="D60" s="216"/>
      <c r="E60" s="216"/>
      <c r="F60" s="217"/>
      <c r="G60" s="232"/>
      <c r="H60" s="234"/>
      <c r="I60" s="232"/>
      <c r="J60" s="251"/>
    </row>
    <row r="61" spans="1:10" ht="15" customHeight="1">
      <c r="A61" s="210"/>
      <c r="B61" s="211" t="s">
        <v>135</v>
      </c>
      <c r="C61" s="243"/>
      <c r="D61" s="216"/>
      <c r="E61" s="216"/>
      <c r="F61" s="217"/>
      <c r="G61" s="232"/>
      <c r="H61" s="234"/>
      <c r="I61" s="232"/>
      <c r="J61" s="251"/>
    </row>
    <row r="62" spans="1:10" ht="15" customHeight="1">
      <c r="A62" s="210"/>
      <c r="B62" s="211" t="s">
        <v>139</v>
      </c>
      <c r="C62" s="243"/>
      <c r="D62" s="216">
        <v>60016</v>
      </c>
      <c r="E62" s="216">
        <v>6050</v>
      </c>
      <c r="F62" s="217">
        <v>11814</v>
      </c>
      <c r="G62" s="232">
        <v>11813.5</v>
      </c>
      <c r="H62" s="234">
        <f t="shared" si="0"/>
        <v>99.99576773319791</v>
      </c>
      <c r="I62" s="232"/>
      <c r="J62" s="236">
        <f>SUM(F62-G62)</f>
        <v>0.5</v>
      </c>
    </row>
    <row r="63" spans="1:10" ht="9" customHeight="1">
      <c r="A63" s="171"/>
      <c r="B63" s="25"/>
      <c r="C63" s="47"/>
      <c r="D63" s="41"/>
      <c r="E63" s="47"/>
      <c r="F63" s="48"/>
      <c r="G63" s="232"/>
      <c r="H63" s="234"/>
      <c r="I63" s="232"/>
      <c r="J63" s="251"/>
    </row>
    <row r="64" spans="1:10" ht="15" customHeight="1">
      <c r="A64" s="210">
        <v>7</v>
      </c>
      <c r="B64" s="211" t="s">
        <v>136</v>
      </c>
      <c r="C64" s="243"/>
      <c r="D64" s="216"/>
      <c r="E64" s="216"/>
      <c r="F64" s="217"/>
      <c r="G64" s="232"/>
      <c r="H64" s="234"/>
      <c r="I64" s="232"/>
      <c r="J64" s="251"/>
    </row>
    <row r="65" spans="1:10" ht="15" customHeight="1">
      <c r="A65" s="210"/>
      <c r="B65" s="211" t="s">
        <v>302</v>
      </c>
      <c r="C65" s="243"/>
      <c r="D65" s="216">
        <v>60016</v>
      </c>
      <c r="E65" s="216">
        <v>6050</v>
      </c>
      <c r="F65" s="217">
        <v>22000</v>
      </c>
      <c r="G65" s="232">
        <v>18000</v>
      </c>
      <c r="H65" s="234">
        <f t="shared" si="0"/>
        <v>81.81818181818183</v>
      </c>
      <c r="I65" s="232"/>
      <c r="J65" s="236">
        <f>SUM(F65-G65)</f>
        <v>4000</v>
      </c>
    </row>
    <row r="66" spans="1:10" ht="10.5" customHeight="1">
      <c r="A66" s="172"/>
      <c r="B66" s="122"/>
      <c r="C66" s="123"/>
      <c r="D66" s="124"/>
      <c r="E66" s="123"/>
      <c r="F66" s="93"/>
      <c r="G66" s="254"/>
      <c r="H66" s="255"/>
      <c r="I66" s="254"/>
      <c r="J66" s="256"/>
    </row>
    <row r="67" spans="1:10" ht="9" customHeight="1">
      <c r="A67" s="182"/>
      <c r="B67" s="25"/>
      <c r="C67" s="41"/>
      <c r="D67" s="41"/>
      <c r="E67" s="41"/>
      <c r="F67" s="48"/>
      <c r="G67" s="48"/>
      <c r="H67" s="131"/>
      <c r="I67" s="48"/>
      <c r="J67" s="132"/>
    </row>
    <row r="68" spans="1:11" ht="6" customHeight="1" thickBot="1">
      <c r="A68" s="182"/>
      <c r="B68" s="25"/>
      <c r="C68" s="41"/>
      <c r="D68" s="41"/>
      <c r="E68" s="41"/>
      <c r="F68" s="48"/>
      <c r="G68" s="48"/>
      <c r="H68" s="131"/>
      <c r="I68" s="48"/>
      <c r="J68" s="132"/>
      <c r="K68" s="21"/>
    </row>
    <row r="69" spans="1:10" ht="18.75" customHeight="1">
      <c r="A69" s="469" t="s">
        <v>63</v>
      </c>
      <c r="B69" s="463" t="s">
        <v>15</v>
      </c>
      <c r="C69" s="471" t="s">
        <v>34</v>
      </c>
      <c r="D69" s="465"/>
      <c r="E69" s="466"/>
      <c r="F69" s="155" t="s">
        <v>13</v>
      </c>
      <c r="G69" s="465" t="s">
        <v>14</v>
      </c>
      <c r="H69" s="466"/>
      <c r="I69" s="467" t="s">
        <v>33</v>
      </c>
      <c r="J69" s="447" t="s">
        <v>310</v>
      </c>
    </row>
    <row r="70" spans="1:10" ht="17.25" customHeight="1" thickBot="1">
      <c r="A70" s="470"/>
      <c r="B70" s="464"/>
      <c r="C70" s="148" t="s">
        <v>17</v>
      </c>
      <c r="D70" s="133" t="s">
        <v>18</v>
      </c>
      <c r="E70" s="149" t="s">
        <v>19</v>
      </c>
      <c r="F70" s="154" t="s">
        <v>16</v>
      </c>
      <c r="G70" s="148" t="s">
        <v>20</v>
      </c>
      <c r="H70" s="156" t="s">
        <v>21</v>
      </c>
      <c r="I70" s="468"/>
      <c r="J70" s="451" t="s">
        <v>311</v>
      </c>
    </row>
    <row r="71" spans="1:10" ht="16.5" customHeight="1" thickBot="1">
      <c r="A71" s="177">
        <v>1</v>
      </c>
      <c r="B71" s="153">
        <v>2</v>
      </c>
      <c r="C71" s="147">
        <v>3</v>
      </c>
      <c r="D71" s="143">
        <v>4</v>
      </c>
      <c r="E71" s="144">
        <v>5</v>
      </c>
      <c r="F71" s="153">
        <v>6</v>
      </c>
      <c r="G71" s="147">
        <v>7</v>
      </c>
      <c r="H71" s="157">
        <v>8</v>
      </c>
      <c r="I71" s="153">
        <v>9</v>
      </c>
      <c r="J71" s="145">
        <v>10</v>
      </c>
    </row>
    <row r="72" spans="1:10" ht="8.25" customHeight="1">
      <c r="A72" s="178"/>
      <c r="B72" s="163"/>
      <c r="C72" s="163"/>
      <c r="D72" s="33"/>
      <c r="E72" s="34"/>
      <c r="F72" s="163"/>
      <c r="G72" s="163"/>
      <c r="H72" s="162"/>
      <c r="I72" s="163"/>
      <c r="J72" s="163"/>
    </row>
    <row r="73" spans="1:10" ht="15" customHeight="1">
      <c r="A73" s="210">
        <v>8</v>
      </c>
      <c r="B73" s="211" t="s">
        <v>100</v>
      </c>
      <c r="C73" s="243"/>
      <c r="D73" s="216">
        <v>60017</v>
      </c>
      <c r="E73" s="216"/>
      <c r="F73" s="214">
        <f>SUM(F74:F75)</f>
        <v>424065.55</v>
      </c>
      <c r="G73" s="214">
        <f>SUM(G74:G75)</f>
        <v>424065.55</v>
      </c>
      <c r="H73" s="233">
        <f aca="true" t="shared" si="1" ref="H73:H136">SUM(G73/F73*100)</f>
        <v>100</v>
      </c>
      <c r="I73" s="40"/>
      <c r="J73" s="239">
        <f>SUM(F73-G73)</f>
        <v>0</v>
      </c>
    </row>
    <row r="74" spans="1:11" ht="15" customHeight="1">
      <c r="A74" s="210"/>
      <c r="B74" s="258" t="s">
        <v>137</v>
      </c>
      <c r="C74" s="243"/>
      <c r="D74" s="216"/>
      <c r="E74" s="216">
        <v>6050</v>
      </c>
      <c r="F74" s="217">
        <v>88000</v>
      </c>
      <c r="G74" s="260">
        <v>87848.92</v>
      </c>
      <c r="H74" s="234">
        <f t="shared" si="1"/>
        <v>99.82831818181818</v>
      </c>
      <c r="I74" s="33"/>
      <c r="J74" s="239"/>
      <c r="K74" s="7"/>
    </row>
    <row r="75" spans="1:10" ht="15" customHeight="1">
      <c r="A75" s="210"/>
      <c r="B75" s="258" t="s">
        <v>47</v>
      </c>
      <c r="C75" s="243"/>
      <c r="D75" s="216"/>
      <c r="E75" s="216">
        <v>6050</v>
      </c>
      <c r="F75" s="217">
        <v>336065.55</v>
      </c>
      <c r="G75" s="263">
        <v>336216.63</v>
      </c>
      <c r="H75" s="234">
        <f t="shared" si="1"/>
        <v>100.04495551537491</v>
      </c>
      <c r="I75" s="40"/>
      <c r="J75" s="239"/>
    </row>
    <row r="76" spans="1:10" ht="8.25" customHeight="1">
      <c r="A76" s="210"/>
      <c r="B76" s="211"/>
      <c r="C76" s="243"/>
      <c r="D76" s="216"/>
      <c r="E76" s="216"/>
      <c r="F76" s="223"/>
      <c r="G76" s="40"/>
      <c r="H76" s="234"/>
      <c r="I76" s="40"/>
      <c r="J76" s="67"/>
    </row>
    <row r="77" spans="1:11" ht="15" customHeight="1">
      <c r="A77" s="210">
        <v>9</v>
      </c>
      <c r="B77" s="259" t="s">
        <v>106</v>
      </c>
      <c r="C77" s="243"/>
      <c r="D77" s="216">
        <v>60095</v>
      </c>
      <c r="E77" s="216">
        <v>6050</v>
      </c>
      <c r="F77" s="260">
        <v>238174.22</v>
      </c>
      <c r="G77" s="260">
        <v>235959.69</v>
      </c>
      <c r="H77" s="234">
        <f t="shared" si="1"/>
        <v>99.07020583503959</v>
      </c>
      <c r="I77" s="161"/>
      <c r="J77" s="236">
        <f>SUM(F77-G77)</f>
        <v>2214.529999999999</v>
      </c>
      <c r="K77" s="7"/>
    </row>
    <row r="78" spans="1:10" ht="15" customHeight="1">
      <c r="A78" s="210"/>
      <c r="B78" s="261" t="s">
        <v>138</v>
      </c>
      <c r="C78" s="243"/>
      <c r="D78" s="216"/>
      <c r="E78" s="216"/>
      <c r="F78" s="262">
        <v>38444.22</v>
      </c>
      <c r="G78" s="446">
        <v>37262.3</v>
      </c>
      <c r="H78" s="444">
        <f t="shared" si="1"/>
        <v>96.92562366982605</v>
      </c>
      <c r="I78" s="50"/>
      <c r="J78" s="67"/>
    </row>
    <row r="79" spans="1:10" ht="7.5" customHeight="1">
      <c r="A79" s="171"/>
      <c r="B79" s="25"/>
      <c r="C79" s="32"/>
      <c r="D79" s="33"/>
      <c r="E79" s="47"/>
      <c r="F79" s="48"/>
      <c r="G79" s="40"/>
      <c r="H79" s="234"/>
      <c r="I79" s="50"/>
      <c r="J79" s="67"/>
    </row>
    <row r="80" spans="1:10" ht="15" customHeight="1">
      <c r="A80" s="210">
        <v>10</v>
      </c>
      <c r="B80" s="211" t="s">
        <v>101</v>
      </c>
      <c r="C80" s="243"/>
      <c r="D80" s="216">
        <v>60095</v>
      </c>
      <c r="E80" s="216"/>
      <c r="F80" s="246">
        <f>SUM(F81:F84)</f>
        <v>36600</v>
      </c>
      <c r="G80" s="246">
        <f>SUM(G81:G84)</f>
        <v>35815.44</v>
      </c>
      <c r="H80" s="233">
        <f t="shared" si="1"/>
        <v>97.85639344262296</v>
      </c>
      <c r="I80" s="50"/>
      <c r="J80" s="276">
        <f>SUM(F80-G80)</f>
        <v>784.5599999999977</v>
      </c>
    </row>
    <row r="81" spans="1:10" ht="15" customHeight="1">
      <c r="A81" s="210"/>
      <c r="B81" s="211" t="s">
        <v>73</v>
      </c>
      <c r="C81" s="243"/>
      <c r="D81" s="216"/>
      <c r="E81" s="216">
        <v>4210</v>
      </c>
      <c r="F81" s="217">
        <v>29000</v>
      </c>
      <c r="G81" s="232">
        <v>28372.45</v>
      </c>
      <c r="H81" s="234">
        <f t="shared" si="1"/>
        <v>97.83603448275862</v>
      </c>
      <c r="I81" s="97"/>
      <c r="J81" s="67"/>
    </row>
    <row r="82" spans="1:10" ht="15" customHeight="1">
      <c r="A82" s="210"/>
      <c r="B82" s="211" t="s">
        <v>74</v>
      </c>
      <c r="C82" s="243"/>
      <c r="D82" s="216"/>
      <c r="E82" s="216">
        <v>4270</v>
      </c>
      <c r="F82" s="217">
        <v>1000</v>
      </c>
      <c r="G82" s="232">
        <v>964.23</v>
      </c>
      <c r="H82" s="234">
        <f t="shared" si="1"/>
        <v>96.423</v>
      </c>
      <c r="I82" s="40"/>
      <c r="J82" s="67"/>
    </row>
    <row r="83" spans="1:10" ht="15" customHeight="1">
      <c r="A83" s="210"/>
      <c r="B83" s="211" t="s">
        <v>75</v>
      </c>
      <c r="C83" s="243"/>
      <c r="D83" s="216"/>
      <c r="E83" s="216">
        <v>4300</v>
      </c>
      <c r="F83" s="217">
        <v>1200</v>
      </c>
      <c r="G83" s="232">
        <v>1198.66</v>
      </c>
      <c r="H83" s="234">
        <f t="shared" si="1"/>
        <v>99.88833333333335</v>
      </c>
      <c r="I83" s="40"/>
      <c r="J83" s="67"/>
    </row>
    <row r="84" spans="1:10" ht="15" customHeight="1">
      <c r="A84" s="210"/>
      <c r="B84" s="211" t="s">
        <v>126</v>
      </c>
      <c r="C84" s="243"/>
      <c r="D84" s="216"/>
      <c r="E84" s="216">
        <v>4430</v>
      </c>
      <c r="F84" s="217">
        <v>5400</v>
      </c>
      <c r="G84" s="232">
        <v>5280.1</v>
      </c>
      <c r="H84" s="234">
        <f t="shared" si="1"/>
        <v>97.77962962962964</v>
      </c>
      <c r="I84" s="40"/>
      <c r="J84" s="67"/>
    </row>
    <row r="85" spans="1:10" ht="8.25" customHeight="1">
      <c r="A85" s="171"/>
      <c r="B85" s="65"/>
      <c r="C85" s="32"/>
      <c r="D85" s="41"/>
      <c r="E85" s="47"/>
      <c r="F85" s="48"/>
      <c r="G85" s="40"/>
      <c r="H85" s="234"/>
      <c r="I85" s="40"/>
      <c r="J85" s="67"/>
    </row>
    <row r="86" spans="1:10" ht="15" customHeight="1">
      <c r="A86" s="210">
        <v>11</v>
      </c>
      <c r="B86" s="211" t="s">
        <v>140</v>
      </c>
      <c r="C86" s="243"/>
      <c r="D86" s="216">
        <v>60095</v>
      </c>
      <c r="E86" s="216">
        <v>4300</v>
      </c>
      <c r="F86" s="217">
        <v>45720</v>
      </c>
      <c r="G86" s="232">
        <v>45718.99</v>
      </c>
      <c r="H86" s="234">
        <f t="shared" si="1"/>
        <v>99.99779090113735</v>
      </c>
      <c r="I86" s="40"/>
      <c r="J86" s="236">
        <f>SUM(F86-G86)</f>
        <v>1.0100000000020373</v>
      </c>
    </row>
    <row r="87" spans="1:10" ht="9" customHeight="1">
      <c r="A87" s="171"/>
      <c r="B87" s="65"/>
      <c r="C87" s="32"/>
      <c r="D87" s="41"/>
      <c r="E87" s="47"/>
      <c r="F87" s="48"/>
      <c r="G87" s="36"/>
      <c r="H87" s="234"/>
      <c r="I87" s="36"/>
      <c r="J87" s="67"/>
    </row>
    <row r="88" spans="1:11" ht="16.5" customHeight="1">
      <c r="A88" s="32"/>
      <c r="B88" s="244" t="s">
        <v>71</v>
      </c>
      <c r="C88" s="245">
        <v>700</v>
      </c>
      <c r="D88" s="32"/>
      <c r="E88" s="32"/>
      <c r="F88" s="239">
        <f>SUM(F90+F100+F104+F106)</f>
        <v>162727.18</v>
      </c>
      <c r="G88" s="239">
        <f>SUM(G90+G100+G104+G106)</f>
        <v>149871.28</v>
      </c>
      <c r="H88" s="240">
        <f t="shared" si="1"/>
        <v>92.0997217551487</v>
      </c>
      <c r="I88" s="50"/>
      <c r="J88" s="239">
        <f>SUM(F88-G88)</f>
        <v>12855.899999999994</v>
      </c>
      <c r="K88" s="7"/>
    </row>
    <row r="89" spans="1:11" ht="9" customHeight="1">
      <c r="A89" s="32"/>
      <c r="B89" s="25"/>
      <c r="C89" s="47"/>
      <c r="D89" s="41"/>
      <c r="E89" s="47"/>
      <c r="F89" s="48"/>
      <c r="G89" s="43"/>
      <c r="H89" s="234"/>
      <c r="I89" s="40"/>
      <c r="J89" s="67"/>
      <c r="K89" s="7"/>
    </row>
    <row r="90" spans="1:11" ht="15" customHeight="1">
      <c r="A90" s="210">
        <v>1</v>
      </c>
      <c r="B90" s="211" t="s">
        <v>72</v>
      </c>
      <c r="C90" s="265"/>
      <c r="D90" s="218">
        <v>70005</v>
      </c>
      <c r="E90" s="218"/>
      <c r="F90" s="246">
        <f>SUM(F91:F98)</f>
        <v>73000</v>
      </c>
      <c r="G90" s="246">
        <f>SUM(G91:G98)</f>
        <v>69065.04000000001</v>
      </c>
      <c r="H90" s="233">
        <f t="shared" si="1"/>
        <v>94.60964383561645</v>
      </c>
      <c r="I90" s="237"/>
      <c r="J90" s="276">
        <f>SUM(F90-G90)</f>
        <v>3934.959999999992</v>
      </c>
      <c r="K90" s="7"/>
    </row>
    <row r="91" spans="1:11" ht="15" customHeight="1">
      <c r="A91" s="210"/>
      <c r="B91" s="258" t="s">
        <v>141</v>
      </c>
      <c r="C91" s="265"/>
      <c r="D91" s="218"/>
      <c r="E91" s="218">
        <v>4110</v>
      </c>
      <c r="F91" s="217">
        <v>1058</v>
      </c>
      <c r="G91" s="236">
        <v>873.45</v>
      </c>
      <c r="H91" s="234">
        <f t="shared" si="1"/>
        <v>82.55671077504726</v>
      </c>
      <c r="I91" s="232"/>
      <c r="J91" s="67"/>
      <c r="K91" s="7"/>
    </row>
    <row r="92" spans="1:10" ht="15" customHeight="1">
      <c r="A92" s="210"/>
      <c r="B92" s="258" t="s">
        <v>142</v>
      </c>
      <c r="C92" s="265"/>
      <c r="D92" s="218"/>
      <c r="E92" s="218">
        <v>4120</v>
      </c>
      <c r="F92" s="217">
        <v>172</v>
      </c>
      <c r="G92" s="236">
        <v>140.9</v>
      </c>
      <c r="H92" s="234">
        <f t="shared" si="1"/>
        <v>81.9186046511628</v>
      </c>
      <c r="I92" s="232"/>
      <c r="J92" s="67"/>
    </row>
    <row r="93" spans="1:10" ht="15" customHeight="1">
      <c r="A93" s="210"/>
      <c r="B93" s="258" t="s">
        <v>143</v>
      </c>
      <c r="C93" s="265"/>
      <c r="D93" s="218"/>
      <c r="E93" s="218">
        <v>4170</v>
      </c>
      <c r="F93" s="217">
        <v>6000</v>
      </c>
      <c r="G93" s="236">
        <v>5750</v>
      </c>
      <c r="H93" s="234">
        <f t="shared" si="1"/>
        <v>95.83333333333334</v>
      </c>
      <c r="I93" s="235"/>
      <c r="J93" s="67"/>
    </row>
    <row r="94" spans="1:10" ht="15" customHeight="1">
      <c r="A94" s="210"/>
      <c r="B94" s="258" t="s">
        <v>48</v>
      </c>
      <c r="C94" s="265"/>
      <c r="D94" s="218"/>
      <c r="E94" s="218">
        <v>4210</v>
      </c>
      <c r="F94" s="217">
        <v>17570</v>
      </c>
      <c r="G94" s="236">
        <v>17012.31</v>
      </c>
      <c r="H94" s="234">
        <f t="shared" si="1"/>
        <v>96.82589641434264</v>
      </c>
      <c r="I94" s="232"/>
      <c r="J94" s="67"/>
    </row>
    <row r="95" spans="1:10" ht="15" customHeight="1">
      <c r="A95" s="210"/>
      <c r="B95" s="258" t="s">
        <v>54</v>
      </c>
      <c r="C95" s="265"/>
      <c r="D95" s="218"/>
      <c r="E95" s="218">
        <v>4260</v>
      </c>
      <c r="F95" s="217">
        <v>32400</v>
      </c>
      <c r="G95" s="236">
        <v>30701</v>
      </c>
      <c r="H95" s="234">
        <f t="shared" si="1"/>
        <v>94.75617283950616</v>
      </c>
      <c r="I95" s="232"/>
      <c r="J95" s="67"/>
    </row>
    <row r="96" spans="1:10" ht="15" customHeight="1">
      <c r="A96" s="210"/>
      <c r="B96" s="258" t="s">
        <v>49</v>
      </c>
      <c r="C96" s="265"/>
      <c r="D96" s="218"/>
      <c r="E96" s="218">
        <v>4270</v>
      </c>
      <c r="F96" s="217">
        <v>3000</v>
      </c>
      <c r="G96" s="232">
        <v>3000</v>
      </c>
      <c r="H96" s="234">
        <f t="shared" si="1"/>
        <v>100</v>
      </c>
      <c r="I96" s="232"/>
      <c r="J96" s="67"/>
    </row>
    <row r="97" spans="1:10" ht="15" customHeight="1">
      <c r="A97" s="210"/>
      <c r="B97" s="258" t="s">
        <v>50</v>
      </c>
      <c r="C97" s="265"/>
      <c r="D97" s="218"/>
      <c r="E97" s="218">
        <v>4300</v>
      </c>
      <c r="F97" s="217">
        <v>11600</v>
      </c>
      <c r="G97" s="236">
        <v>10536.38</v>
      </c>
      <c r="H97" s="234">
        <f t="shared" si="1"/>
        <v>90.83086206896552</v>
      </c>
      <c r="I97" s="232"/>
      <c r="J97" s="67"/>
    </row>
    <row r="98" spans="1:10" ht="15" customHeight="1">
      <c r="A98" s="210"/>
      <c r="B98" s="258" t="s">
        <v>55</v>
      </c>
      <c r="C98" s="265"/>
      <c r="D98" s="218"/>
      <c r="E98" s="218">
        <v>4430</v>
      </c>
      <c r="F98" s="217">
        <v>1200</v>
      </c>
      <c r="G98" s="236">
        <v>1051</v>
      </c>
      <c r="H98" s="234">
        <f t="shared" si="1"/>
        <v>87.58333333333333</v>
      </c>
      <c r="I98" s="232"/>
      <c r="J98" s="67"/>
    </row>
    <row r="99" spans="1:10" ht="9" customHeight="1">
      <c r="A99" s="210"/>
      <c r="B99" s="211"/>
      <c r="C99" s="265"/>
      <c r="D99" s="218"/>
      <c r="E99" s="218"/>
      <c r="F99" s="223"/>
      <c r="G99" s="236"/>
      <c r="H99" s="234"/>
      <c r="I99" s="232"/>
      <c r="J99" s="67"/>
    </row>
    <row r="100" spans="1:10" ht="15" customHeight="1">
      <c r="A100" s="210">
        <v>2</v>
      </c>
      <c r="B100" s="266" t="s">
        <v>76</v>
      </c>
      <c r="C100" s="210"/>
      <c r="D100" s="210">
        <v>70005</v>
      </c>
      <c r="E100" s="210"/>
      <c r="F100" s="246">
        <f>SUM(F101:F102)</f>
        <v>13000</v>
      </c>
      <c r="G100" s="246">
        <f>SUM(G101:G102)</f>
        <v>10026.03</v>
      </c>
      <c r="H100" s="233">
        <f t="shared" si="1"/>
        <v>77.12330769230769</v>
      </c>
      <c r="I100" s="237"/>
      <c r="J100" s="276">
        <f>SUM(F100-G100)</f>
        <v>2973.9699999999993</v>
      </c>
    </row>
    <row r="101" spans="1:10" ht="15" customHeight="1">
      <c r="A101" s="210"/>
      <c r="B101" s="269" t="s">
        <v>50</v>
      </c>
      <c r="C101" s="216"/>
      <c r="D101" s="241"/>
      <c r="E101" s="268">
        <v>4300</v>
      </c>
      <c r="F101" s="217">
        <v>6500</v>
      </c>
      <c r="G101" s="236">
        <v>6408.56</v>
      </c>
      <c r="H101" s="234">
        <f t="shared" si="1"/>
        <v>98.59323076923077</v>
      </c>
      <c r="I101" s="232"/>
      <c r="J101" s="67"/>
    </row>
    <row r="102" spans="1:10" ht="15" customHeight="1">
      <c r="A102" s="210"/>
      <c r="B102" s="269" t="s">
        <v>55</v>
      </c>
      <c r="C102" s="216"/>
      <c r="D102" s="241"/>
      <c r="E102" s="268">
        <v>4430</v>
      </c>
      <c r="F102" s="217">
        <v>6500</v>
      </c>
      <c r="G102" s="236">
        <v>3617.47</v>
      </c>
      <c r="H102" s="234">
        <f t="shared" si="1"/>
        <v>55.65338461538462</v>
      </c>
      <c r="I102" s="232"/>
      <c r="J102" s="67"/>
    </row>
    <row r="103" spans="1:10" ht="9" customHeight="1">
      <c r="A103" s="32"/>
      <c r="B103" s="59"/>
      <c r="C103" s="47"/>
      <c r="D103" s="41"/>
      <c r="E103" s="60"/>
      <c r="F103" s="48"/>
      <c r="G103" s="236"/>
      <c r="H103" s="234"/>
      <c r="I103" s="232"/>
      <c r="J103" s="67"/>
    </row>
    <row r="104" spans="1:10" ht="15" customHeight="1">
      <c r="A104" s="210">
        <v>3</v>
      </c>
      <c r="B104" s="258" t="s">
        <v>144</v>
      </c>
      <c r="C104" s="243"/>
      <c r="D104" s="216">
        <v>70005</v>
      </c>
      <c r="E104" s="216">
        <v>6050</v>
      </c>
      <c r="F104" s="217">
        <v>65000</v>
      </c>
      <c r="G104" s="236">
        <v>64872.66</v>
      </c>
      <c r="H104" s="234">
        <f t="shared" si="1"/>
        <v>99.80409230769231</v>
      </c>
      <c r="I104" s="232"/>
      <c r="J104" s="236">
        <f>SUM(F104-G104)</f>
        <v>127.33999999999651</v>
      </c>
    </row>
    <row r="105" spans="1:10" ht="9" customHeight="1">
      <c r="A105" s="210"/>
      <c r="B105" s="267"/>
      <c r="C105" s="216"/>
      <c r="D105" s="241"/>
      <c r="E105" s="268"/>
      <c r="F105" s="217"/>
      <c r="G105" s="236"/>
      <c r="H105" s="234"/>
      <c r="I105" s="232"/>
      <c r="J105" s="236"/>
    </row>
    <row r="106" spans="1:10" ht="15" customHeight="1">
      <c r="A106" s="210">
        <v>4</v>
      </c>
      <c r="B106" s="267" t="s">
        <v>77</v>
      </c>
      <c r="C106" s="216"/>
      <c r="D106" s="241">
        <v>70005</v>
      </c>
      <c r="E106" s="268">
        <v>6060</v>
      </c>
      <c r="F106" s="217">
        <v>11727.18</v>
      </c>
      <c r="G106" s="236">
        <v>5907.55</v>
      </c>
      <c r="H106" s="234">
        <f t="shared" si="1"/>
        <v>50.37485567715342</v>
      </c>
      <c r="I106" s="232"/>
      <c r="J106" s="236">
        <f>SUM(F106-G106)</f>
        <v>5819.63</v>
      </c>
    </row>
    <row r="107" spans="1:10" ht="9" customHeight="1">
      <c r="A107" s="32"/>
      <c r="B107" s="33"/>
      <c r="C107" s="32"/>
      <c r="D107" s="33"/>
      <c r="E107" s="32"/>
      <c r="F107" s="33"/>
      <c r="G107" s="32"/>
      <c r="H107" s="234"/>
      <c r="I107" s="34"/>
      <c r="J107" s="245"/>
    </row>
    <row r="108" spans="1:10" ht="16.5" customHeight="1">
      <c r="A108" s="32"/>
      <c r="B108" s="229" t="s">
        <v>78</v>
      </c>
      <c r="C108" s="245">
        <v>710</v>
      </c>
      <c r="D108" s="33"/>
      <c r="E108" s="32"/>
      <c r="F108" s="238">
        <f>SUM(F111+F114+F118+F120+F122+F127)</f>
        <v>96349</v>
      </c>
      <c r="G108" s="239">
        <f>SUM(G111+G114+G118+G120+G122+G127)</f>
        <v>71933.61</v>
      </c>
      <c r="H108" s="240">
        <f t="shared" si="1"/>
        <v>74.65942562974188</v>
      </c>
      <c r="I108" s="50"/>
      <c r="J108" s="239">
        <f>SUM(F108-G108)</f>
        <v>24415.39</v>
      </c>
    </row>
    <row r="109" spans="1:10" ht="8.25" customHeight="1">
      <c r="A109" s="32"/>
      <c r="B109" s="25"/>
      <c r="C109" s="47"/>
      <c r="D109" s="41"/>
      <c r="E109" s="47"/>
      <c r="F109" s="48"/>
      <c r="G109" s="43"/>
      <c r="H109" s="234"/>
      <c r="I109" s="40"/>
      <c r="J109" s="67"/>
    </row>
    <row r="110" spans="1:10" ht="15" customHeight="1">
      <c r="A110" s="210">
        <v>1</v>
      </c>
      <c r="B110" s="211" t="s">
        <v>145</v>
      </c>
      <c r="C110" s="218"/>
      <c r="D110" s="218"/>
      <c r="E110" s="218"/>
      <c r="F110" s="223"/>
      <c r="G110" s="43"/>
      <c r="H110" s="234"/>
      <c r="I110" s="40"/>
      <c r="J110" s="67"/>
    </row>
    <row r="111" spans="1:10" ht="15" customHeight="1">
      <c r="A111" s="218"/>
      <c r="B111" s="211" t="s">
        <v>146</v>
      </c>
      <c r="C111" s="218"/>
      <c r="D111" s="218">
        <v>71004</v>
      </c>
      <c r="E111" s="218">
        <v>4300</v>
      </c>
      <c r="F111" s="217">
        <v>51000</v>
      </c>
      <c r="G111" s="236">
        <v>47583.61</v>
      </c>
      <c r="H111" s="234">
        <f t="shared" si="1"/>
        <v>93.30119607843137</v>
      </c>
      <c r="I111" s="40"/>
      <c r="J111" s="236">
        <f>SUM(F111-G111)</f>
        <v>3416.3899999999994</v>
      </c>
    </row>
    <row r="112" spans="1:10" ht="8.25" customHeight="1">
      <c r="A112" s="218"/>
      <c r="B112" s="227"/>
      <c r="C112" s="219"/>
      <c r="D112" s="219"/>
      <c r="E112" s="218"/>
      <c r="F112" s="217"/>
      <c r="G112" s="236"/>
      <c r="H112" s="234"/>
      <c r="I112" s="40"/>
      <c r="J112" s="67"/>
    </row>
    <row r="113" spans="1:10" ht="15" customHeight="1">
      <c r="A113" s="210">
        <v>2</v>
      </c>
      <c r="B113" s="227" t="s">
        <v>147</v>
      </c>
      <c r="C113" s="219"/>
      <c r="D113" s="219"/>
      <c r="E113" s="218"/>
      <c r="F113" s="217"/>
      <c r="G113" s="236"/>
      <c r="H113" s="234"/>
      <c r="I113" s="40"/>
      <c r="J113" s="67"/>
    </row>
    <row r="114" spans="1:11" ht="15" customHeight="1">
      <c r="A114" s="272"/>
      <c r="B114" s="227" t="s">
        <v>148</v>
      </c>
      <c r="C114" s="219"/>
      <c r="D114" s="219">
        <v>71004</v>
      </c>
      <c r="E114" s="218">
        <v>4300</v>
      </c>
      <c r="F114" s="217">
        <v>10406</v>
      </c>
      <c r="G114" s="236">
        <v>10405.96</v>
      </c>
      <c r="H114" s="234">
        <f t="shared" si="1"/>
        <v>99.99961560638091</v>
      </c>
      <c r="I114" s="40"/>
      <c r="J114" s="236">
        <f>SUM(F114-G114)</f>
        <v>0.040000000000873115</v>
      </c>
      <c r="K114" s="7"/>
    </row>
    <row r="115" spans="1:10" ht="9" customHeight="1">
      <c r="A115" s="32"/>
      <c r="B115" s="25"/>
      <c r="C115" s="47"/>
      <c r="D115" s="41"/>
      <c r="E115" s="47"/>
      <c r="F115" s="48"/>
      <c r="G115" s="43"/>
      <c r="H115" s="234"/>
      <c r="I115" s="40"/>
      <c r="J115" s="67"/>
    </row>
    <row r="116" spans="1:10" ht="15" customHeight="1">
      <c r="A116" s="272">
        <v>3</v>
      </c>
      <c r="B116" s="227" t="s">
        <v>149</v>
      </c>
      <c r="C116" s="219"/>
      <c r="D116" s="219"/>
      <c r="E116" s="218"/>
      <c r="F116" s="217"/>
      <c r="G116" s="43"/>
      <c r="H116" s="234"/>
      <c r="I116" s="40"/>
      <c r="J116" s="67"/>
    </row>
    <row r="117" spans="1:10" ht="15" customHeight="1">
      <c r="A117" s="272"/>
      <c r="B117" s="227" t="s">
        <v>150</v>
      </c>
      <c r="C117" s="219"/>
      <c r="D117" s="219"/>
      <c r="E117" s="218"/>
      <c r="F117" s="217"/>
      <c r="G117" s="236"/>
      <c r="H117" s="234"/>
      <c r="I117" s="40"/>
      <c r="J117" s="67"/>
    </row>
    <row r="118" spans="1:10" ht="15" customHeight="1">
      <c r="A118" s="272"/>
      <c r="B118" s="227" t="s">
        <v>151</v>
      </c>
      <c r="C118" s="219"/>
      <c r="D118" s="219">
        <v>71004</v>
      </c>
      <c r="E118" s="218">
        <v>4300</v>
      </c>
      <c r="F118" s="217">
        <v>20884</v>
      </c>
      <c r="G118" s="236">
        <v>5999.94</v>
      </c>
      <c r="H118" s="234">
        <f t="shared" si="1"/>
        <v>28.729841026623248</v>
      </c>
      <c r="I118" s="40"/>
      <c r="J118" s="236">
        <f>SUM(F118-G118)</f>
        <v>14884.060000000001</v>
      </c>
    </row>
    <row r="119" spans="1:10" ht="9" customHeight="1">
      <c r="A119" s="273"/>
      <c r="B119" s="274"/>
      <c r="C119" s="274"/>
      <c r="D119" s="274"/>
      <c r="E119" s="266"/>
      <c r="F119" s="223"/>
      <c r="G119" s="236"/>
      <c r="H119" s="234"/>
      <c r="I119" s="40"/>
      <c r="J119" s="67"/>
    </row>
    <row r="120" spans="1:11" ht="15" customHeight="1">
      <c r="A120" s="210">
        <v>4</v>
      </c>
      <c r="B120" s="211" t="s">
        <v>152</v>
      </c>
      <c r="C120" s="216"/>
      <c r="D120" s="216">
        <v>71014</v>
      </c>
      <c r="E120" s="216">
        <v>4300</v>
      </c>
      <c r="F120" s="217">
        <v>10659</v>
      </c>
      <c r="G120" s="236">
        <v>5080.4</v>
      </c>
      <c r="H120" s="234">
        <f t="shared" si="1"/>
        <v>47.6630077868468</v>
      </c>
      <c r="I120" s="40"/>
      <c r="J120" s="236">
        <f>SUM(F120-G120)</f>
        <v>5578.6</v>
      </c>
      <c r="K120" s="7"/>
    </row>
    <row r="121" spans="1:10" ht="8.25" customHeight="1">
      <c r="A121" s="266"/>
      <c r="B121" s="211"/>
      <c r="C121" s="216"/>
      <c r="D121" s="216"/>
      <c r="E121" s="216"/>
      <c r="F121" s="217"/>
      <c r="G121" s="236"/>
      <c r="H121" s="234"/>
      <c r="I121" s="50"/>
      <c r="J121" s="67"/>
    </row>
    <row r="122" spans="1:10" ht="15" customHeight="1">
      <c r="A122" s="210">
        <v>5</v>
      </c>
      <c r="B122" s="211" t="s">
        <v>79</v>
      </c>
      <c r="C122" s="216"/>
      <c r="D122" s="216">
        <v>71035</v>
      </c>
      <c r="E122" s="216"/>
      <c r="F122" s="214">
        <f>SUM(F123:F124)</f>
        <v>2000</v>
      </c>
      <c r="G122" s="214">
        <f>SUM(G123:G124)</f>
        <v>1463.7</v>
      </c>
      <c r="H122" s="233">
        <f t="shared" si="1"/>
        <v>73.185</v>
      </c>
      <c r="I122" s="40"/>
      <c r="J122" s="276">
        <f>SUM(F122-G122)</f>
        <v>536.3</v>
      </c>
    </row>
    <row r="123" spans="1:10" ht="15" customHeight="1">
      <c r="A123" s="210"/>
      <c r="B123" s="278" t="s">
        <v>48</v>
      </c>
      <c r="C123" s="216"/>
      <c r="D123" s="275"/>
      <c r="E123" s="216">
        <v>4210</v>
      </c>
      <c r="F123" s="217">
        <v>1400</v>
      </c>
      <c r="G123" s="236">
        <v>863.7</v>
      </c>
      <c r="H123" s="234">
        <f t="shared" si="1"/>
        <v>61.69285714285715</v>
      </c>
      <c r="I123" s="40"/>
      <c r="J123" s="67"/>
    </row>
    <row r="124" spans="1:10" ht="15" customHeight="1">
      <c r="A124" s="210"/>
      <c r="B124" s="269" t="s">
        <v>50</v>
      </c>
      <c r="C124" s="216"/>
      <c r="D124" s="241"/>
      <c r="E124" s="268">
        <v>4300</v>
      </c>
      <c r="F124" s="217">
        <v>600</v>
      </c>
      <c r="G124" s="236">
        <v>600</v>
      </c>
      <c r="H124" s="234">
        <f t="shared" si="1"/>
        <v>100</v>
      </c>
      <c r="I124" s="40"/>
      <c r="J124" s="67"/>
    </row>
    <row r="125" spans="1:10" ht="8.25" customHeight="1">
      <c r="A125" s="32"/>
      <c r="B125" s="59"/>
      <c r="C125" s="47"/>
      <c r="D125" s="41"/>
      <c r="E125" s="47"/>
      <c r="F125" s="48"/>
      <c r="G125" s="43"/>
      <c r="H125" s="234"/>
      <c r="I125" s="40"/>
      <c r="J125" s="67"/>
    </row>
    <row r="126" spans="1:10" ht="15" customHeight="1">
      <c r="A126" s="210">
        <v>6</v>
      </c>
      <c r="B126" s="227" t="s">
        <v>153</v>
      </c>
      <c r="C126" s="216"/>
      <c r="D126" s="275">
        <v>71095</v>
      </c>
      <c r="E126" s="216"/>
      <c r="F126" s="217"/>
      <c r="G126" s="236"/>
      <c r="H126" s="234"/>
      <c r="I126" s="40"/>
      <c r="J126" s="67"/>
    </row>
    <row r="127" spans="1:10" ht="15" customHeight="1">
      <c r="A127" s="210"/>
      <c r="B127" s="278" t="s">
        <v>143</v>
      </c>
      <c r="C127" s="216"/>
      <c r="D127" s="275"/>
      <c r="E127" s="216">
        <v>4170</v>
      </c>
      <c r="F127" s="217">
        <v>1400</v>
      </c>
      <c r="G127" s="236">
        <v>1400</v>
      </c>
      <c r="H127" s="234">
        <f t="shared" si="1"/>
        <v>100</v>
      </c>
      <c r="I127" s="40"/>
      <c r="J127" s="236">
        <f>SUM(F127-G127)</f>
        <v>0</v>
      </c>
    </row>
    <row r="128" spans="1:10" ht="7.5" customHeight="1">
      <c r="A128" s="207"/>
      <c r="B128" s="208"/>
      <c r="C128" s="209"/>
      <c r="D128" s="271"/>
      <c r="E128" s="209"/>
      <c r="F128" s="277"/>
      <c r="G128" s="43"/>
      <c r="H128" s="234"/>
      <c r="I128" s="40"/>
      <c r="J128" s="67"/>
    </row>
    <row r="129" spans="1:10" ht="16.5" customHeight="1">
      <c r="A129" s="32"/>
      <c r="B129" s="229" t="s">
        <v>80</v>
      </c>
      <c r="C129" s="245">
        <v>750</v>
      </c>
      <c r="D129" s="33"/>
      <c r="E129" s="32"/>
      <c r="F129" s="238">
        <f>SUM(F131+F146+F148+F153+F174+F182+F187+F194+F196+F198+F204)</f>
        <v>2930262.89</v>
      </c>
      <c r="G129" s="239">
        <f>SUM(G131+G146+G148+G153+G174+G182+G187+G194+G196+G198+G204)</f>
        <v>2889784.0200000005</v>
      </c>
      <c r="H129" s="240">
        <f t="shared" si="1"/>
        <v>98.61859254546272</v>
      </c>
      <c r="I129" s="239">
        <f>SUM(I131+I146+I148+I153+I174+I182+I187+I194+I196+I198+I204)</f>
        <v>177519.54</v>
      </c>
      <c r="J129" s="239">
        <f>SUM(F129-G129)</f>
        <v>40478.869999999646</v>
      </c>
    </row>
    <row r="130" spans="1:10" ht="7.5" customHeight="1">
      <c r="A130" s="32"/>
      <c r="B130" s="59"/>
      <c r="C130" s="47"/>
      <c r="D130" s="41"/>
      <c r="E130" s="47"/>
      <c r="F130" s="48"/>
      <c r="G130" s="43"/>
      <c r="H130" s="234"/>
      <c r="I130" s="40"/>
      <c r="J130" s="67"/>
    </row>
    <row r="131" spans="1:10" ht="15" customHeight="1">
      <c r="A131" s="216">
        <v>1</v>
      </c>
      <c r="B131" s="227" t="s">
        <v>154</v>
      </c>
      <c r="C131" s="216"/>
      <c r="D131" s="216">
        <v>75011</v>
      </c>
      <c r="E131" s="216"/>
      <c r="F131" s="246">
        <v>106018</v>
      </c>
      <c r="G131" s="246">
        <v>106018</v>
      </c>
      <c r="H131" s="233">
        <f t="shared" si="1"/>
        <v>100</v>
      </c>
      <c r="I131" s="63"/>
      <c r="J131" s="276">
        <f>SUM(F131-G131)</f>
        <v>0</v>
      </c>
    </row>
    <row r="132" spans="1:10" ht="15" customHeight="1">
      <c r="A132" s="216"/>
      <c r="B132" s="258" t="s">
        <v>155</v>
      </c>
      <c r="C132" s="216"/>
      <c r="D132" s="241"/>
      <c r="E132" s="216">
        <v>4010</v>
      </c>
      <c r="F132" s="217">
        <v>86000</v>
      </c>
      <c r="G132" s="236">
        <v>86000</v>
      </c>
      <c r="H132" s="234">
        <f t="shared" si="1"/>
        <v>100</v>
      </c>
      <c r="I132" s="40"/>
      <c r="J132" s="67"/>
    </row>
    <row r="133" spans="1:10" ht="15" customHeight="1">
      <c r="A133" s="216"/>
      <c r="B133" s="258" t="s">
        <v>141</v>
      </c>
      <c r="C133" s="216"/>
      <c r="D133" s="241"/>
      <c r="E133" s="216">
        <v>4110</v>
      </c>
      <c r="F133" s="217">
        <v>13063</v>
      </c>
      <c r="G133" s="236">
        <v>13063</v>
      </c>
      <c r="H133" s="234">
        <f t="shared" si="1"/>
        <v>100</v>
      </c>
      <c r="I133" s="40"/>
      <c r="J133" s="67"/>
    </row>
    <row r="134" spans="1:10" ht="15" customHeight="1">
      <c r="A134" s="216"/>
      <c r="B134" s="258" t="s">
        <v>156</v>
      </c>
      <c r="C134" s="216"/>
      <c r="D134" s="241"/>
      <c r="E134" s="216">
        <v>4120</v>
      </c>
      <c r="F134" s="217">
        <v>2107</v>
      </c>
      <c r="G134" s="232">
        <v>2107</v>
      </c>
      <c r="H134" s="234">
        <f t="shared" si="1"/>
        <v>100</v>
      </c>
      <c r="I134" s="48"/>
      <c r="J134" s="67"/>
    </row>
    <row r="135" spans="1:10" ht="15" customHeight="1">
      <c r="A135" s="216"/>
      <c r="B135" s="258" t="s">
        <v>48</v>
      </c>
      <c r="C135" s="216"/>
      <c r="D135" s="241"/>
      <c r="E135" s="216">
        <v>4210</v>
      </c>
      <c r="F135" s="217">
        <v>2848</v>
      </c>
      <c r="G135" s="232">
        <v>2848</v>
      </c>
      <c r="H135" s="234">
        <f t="shared" si="1"/>
        <v>100</v>
      </c>
      <c r="I135" s="40"/>
      <c r="J135" s="46"/>
    </row>
    <row r="136" spans="1:10" ht="15" customHeight="1">
      <c r="A136" s="216"/>
      <c r="B136" s="258" t="s">
        <v>50</v>
      </c>
      <c r="C136" s="216"/>
      <c r="D136" s="241"/>
      <c r="E136" s="216">
        <v>4300</v>
      </c>
      <c r="F136" s="288">
        <v>2000</v>
      </c>
      <c r="G136" s="236">
        <v>2000</v>
      </c>
      <c r="H136" s="234">
        <f t="shared" si="1"/>
        <v>100</v>
      </c>
      <c r="I136" s="43"/>
      <c r="J136" s="46"/>
    </row>
    <row r="137" spans="1:10" ht="7.5" customHeight="1">
      <c r="A137" s="281"/>
      <c r="B137" s="282"/>
      <c r="C137" s="281"/>
      <c r="D137" s="283"/>
      <c r="E137" s="281"/>
      <c r="F137" s="286"/>
      <c r="G137" s="76"/>
      <c r="H137" s="285"/>
      <c r="I137" s="76"/>
      <c r="J137" s="126"/>
    </row>
    <row r="138" spans="1:10" ht="6.75" customHeight="1">
      <c r="A138" s="241"/>
      <c r="B138" s="258"/>
      <c r="C138" s="241"/>
      <c r="D138" s="241"/>
      <c r="E138" s="241"/>
      <c r="F138" s="280"/>
      <c r="G138" s="48"/>
      <c r="H138" s="131"/>
      <c r="I138" s="48"/>
      <c r="J138" s="132"/>
    </row>
    <row r="139" spans="1:10" ht="12" customHeight="1" thickBot="1">
      <c r="A139" s="33"/>
      <c r="B139" s="25"/>
      <c r="C139" s="41"/>
      <c r="D139" s="41"/>
      <c r="E139" s="41"/>
      <c r="F139" s="48"/>
      <c r="G139" s="48"/>
      <c r="H139" s="131"/>
      <c r="I139" s="48"/>
      <c r="J139" s="132"/>
    </row>
    <row r="140" spans="1:10" ht="17.25" customHeight="1">
      <c r="A140" s="463" t="s">
        <v>63</v>
      </c>
      <c r="B140" s="463"/>
      <c r="C140" s="465" t="s">
        <v>34</v>
      </c>
      <c r="D140" s="465"/>
      <c r="E140" s="466"/>
      <c r="F140" s="146" t="s">
        <v>13</v>
      </c>
      <c r="G140" s="471" t="s">
        <v>14</v>
      </c>
      <c r="H140" s="466"/>
      <c r="I140" s="463" t="s">
        <v>33</v>
      </c>
      <c r="J140" s="447" t="s">
        <v>310</v>
      </c>
    </row>
    <row r="141" spans="1:10" ht="17.25" customHeight="1" thickBot="1">
      <c r="A141" s="464"/>
      <c r="B141" s="464"/>
      <c r="C141" s="148" t="s">
        <v>17</v>
      </c>
      <c r="D141" s="133" t="s">
        <v>18</v>
      </c>
      <c r="E141" s="149" t="s">
        <v>19</v>
      </c>
      <c r="F141" s="150" t="s">
        <v>16</v>
      </c>
      <c r="G141" s="170" t="s">
        <v>20</v>
      </c>
      <c r="H141" s="151" t="s">
        <v>21</v>
      </c>
      <c r="I141" s="464"/>
      <c r="J141" s="451" t="s">
        <v>311</v>
      </c>
    </row>
    <row r="142" spans="1:10" ht="16.5" customHeight="1" thickBot="1">
      <c r="A142" s="145">
        <v>1</v>
      </c>
      <c r="B142" s="145">
        <v>2</v>
      </c>
      <c r="C142" s="147">
        <v>3</v>
      </c>
      <c r="D142" s="143">
        <v>4</v>
      </c>
      <c r="E142" s="144">
        <v>5</v>
      </c>
      <c r="F142" s="145">
        <v>6</v>
      </c>
      <c r="G142" s="147">
        <v>7</v>
      </c>
      <c r="H142" s="152">
        <v>8</v>
      </c>
      <c r="I142" s="145">
        <v>9</v>
      </c>
      <c r="J142" s="153">
        <v>10</v>
      </c>
    </row>
    <row r="143" spans="1:10" ht="9" customHeight="1">
      <c r="A143" s="163"/>
      <c r="B143" s="163"/>
      <c r="C143" s="163"/>
      <c r="D143" s="163"/>
      <c r="E143" s="163"/>
      <c r="F143" s="163"/>
      <c r="G143" s="163"/>
      <c r="H143" s="204"/>
      <c r="I143" s="163"/>
      <c r="J143" s="163"/>
    </row>
    <row r="144" spans="1:10" ht="15" customHeight="1">
      <c r="A144" s="216">
        <v>2</v>
      </c>
      <c r="B144" s="215" t="s">
        <v>157</v>
      </c>
      <c r="C144" s="243"/>
      <c r="D144" s="216"/>
      <c r="E144" s="216"/>
      <c r="F144" s="226"/>
      <c r="G144" s="43"/>
      <c r="H144" s="45"/>
      <c r="I144" s="40"/>
      <c r="J144" s="46"/>
    </row>
    <row r="145" spans="1:10" ht="15" customHeight="1">
      <c r="A145" s="216"/>
      <c r="B145" s="215" t="s">
        <v>158</v>
      </c>
      <c r="C145" s="243"/>
      <c r="D145" s="216"/>
      <c r="E145" s="216"/>
      <c r="F145" s="226"/>
      <c r="G145" s="43"/>
      <c r="H145" s="45"/>
      <c r="I145" s="40"/>
      <c r="J145" s="46"/>
    </row>
    <row r="146" spans="1:10" ht="15" customHeight="1">
      <c r="A146" s="216"/>
      <c r="B146" s="215" t="s">
        <v>159</v>
      </c>
      <c r="C146" s="243"/>
      <c r="D146" s="216">
        <v>75020</v>
      </c>
      <c r="E146" s="216">
        <v>2320</v>
      </c>
      <c r="F146" s="226">
        <v>5000</v>
      </c>
      <c r="G146" s="236">
        <v>5000</v>
      </c>
      <c r="H146" s="234">
        <f aca="true" t="shared" si="2" ref="H146:H204">SUM(G146/F146*100)</f>
        <v>100</v>
      </c>
      <c r="I146" s="40"/>
      <c r="J146" s="236">
        <f>SUM(F146-G146)</f>
        <v>0</v>
      </c>
    </row>
    <row r="147" spans="1:10" ht="7.5" customHeight="1">
      <c r="A147" s="216"/>
      <c r="B147" s="227"/>
      <c r="C147" s="216"/>
      <c r="D147" s="216"/>
      <c r="E147" s="216"/>
      <c r="F147" s="223"/>
      <c r="G147" s="43"/>
      <c r="H147" s="234"/>
      <c r="I147" s="40"/>
      <c r="J147" s="46"/>
    </row>
    <row r="148" spans="1:10" ht="15" customHeight="1">
      <c r="A148" s="216">
        <v>3</v>
      </c>
      <c r="B148" s="227" t="s">
        <v>112</v>
      </c>
      <c r="C148" s="216"/>
      <c r="D148" s="216">
        <v>75022</v>
      </c>
      <c r="E148" s="216"/>
      <c r="F148" s="246">
        <f>SUM(F149:F151)</f>
        <v>130300</v>
      </c>
      <c r="G148" s="246">
        <f>SUM(G149:G151)</f>
        <v>128849.86</v>
      </c>
      <c r="H148" s="233">
        <f t="shared" si="2"/>
        <v>98.88707597851113</v>
      </c>
      <c r="I148" s="246">
        <f>SUM(I149:I151)</f>
        <v>361.62</v>
      </c>
      <c r="J148" s="276">
        <f>SUM(F148-G148)</f>
        <v>1450.1399999999994</v>
      </c>
    </row>
    <row r="149" spans="1:10" ht="15" customHeight="1">
      <c r="A149" s="216"/>
      <c r="B149" s="258" t="s">
        <v>161</v>
      </c>
      <c r="C149" s="216"/>
      <c r="D149" s="241"/>
      <c r="E149" s="216">
        <v>3030</v>
      </c>
      <c r="F149" s="217">
        <v>116500</v>
      </c>
      <c r="G149" s="236">
        <v>115726.84</v>
      </c>
      <c r="H149" s="234">
        <f t="shared" si="2"/>
        <v>99.33634334763948</v>
      </c>
      <c r="I149" s="40"/>
      <c r="J149" s="46"/>
    </row>
    <row r="150" spans="1:10" ht="15" customHeight="1">
      <c r="A150" s="216"/>
      <c r="B150" s="258" t="s">
        <v>48</v>
      </c>
      <c r="C150" s="216"/>
      <c r="D150" s="241"/>
      <c r="E150" s="216">
        <v>4210</v>
      </c>
      <c r="F150" s="217">
        <v>10000</v>
      </c>
      <c r="G150" s="236">
        <v>9797.58</v>
      </c>
      <c r="H150" s="234">
        <f t="shared" si="2"/>
        <v>97.9758</v>
      </c>
      <c r="I150" s="40"/>
      <c r="J150" s="46"/>
    </row>
    <row r="151" spans="1:11" ht="15" customHeight="1">
      <c r="A151" s="216"/>
      <c r="B151" s="258" t="s">
        <v>50</v>
      </c>
      <c r="C151" s="216"/>
      <c r="D151" s="241"/>
      <c r="E151" s="216">
        <v>4300</v>
      </c>
      <c r="F151" s="217">
        <v>3800</v>
      </c>
      <c r="G151" s="232">
        <v>3325.44</v>
      </c>
      <c r="H151" s="234">
        <f t="shared" si="2"/>
        <v>87.51157894736842</v>
      </c>
      <c r="I151" s="232">
        <v>361.62</v>
      </c>
      <c r="J151" s="46"/>
      <c r="K151" s="21"/>
    </row>
    <row r="152" spans="1:10" ht="7.5" customHeight="1">
      <c r="A152" s="216"/>
      <c r="B152" s="227"/>
      <c r="C152" s="216"/>
      <c r="D152" s="216"/>
      <c r="E152" s="216"/>
      <c r="F152" s="223"/>
      <c r="G152" s="40"/>
      <c r="H152" s="234"/>
      <c r="I152" s="236"/>
      <c r="J152" s="46"/>
    </row>
    <row r="153" spans="1:10" ht="15" customHeight="1">
      <c r="A153" s="216">
        <v>4</v>
      </c>
      <c r="B153" s="227" t="s">
        <v>160</v>
      </c>
      <c r="C153" s="216"/>
      <c r="D153" s="216">
        <v>75023</v>
      </c>
      <c r="E153" s="216"/>
      <c r="F153" s="246">
        <f>SUM(F154+F155+F163+F164+F165+F166+F167++F156+F157+F158+F159+F160+F161+F162+F168+F169+F170+F171)</f>
        <v>2488098</v>
      </c>
      <c r="G153" s="246">
        <f>SUM(G154+G155+G163+G164+G165+G166+G167++G156+G157+G158+G159+G160+G161+G162+G168+G169+G170+G171)</f>
        <v>2453639.9200000004</v>
      </c>
      <c r="H153" s="233">
        <f t="shared" si="2"/>
        <v>98.61508348947672</v>
      </c>
      <c r="I153" s="246">
        <f>SUM(I154+I155+I163+I164+I165+I166+I167++I156+I157+I158+I159+I160+I161+I162+I168+I169+I170+I171)</f>
        <v>177157.92</v>
      </c>
      <c r="J153" s="276">
        <f>SUM(F153-G153)</f>
        <v>34458.07999999961</v>
      </c>
    </row>
    <row r="154" spans="1:10" ht="15" customHeight="1">
      <c r="A154" s="216"/>
      <c r="B154" s="258" t="s">
        <v>162</v>
      </c>
      <c r="C154" s="216"/>
      <c r="D154" s="241"/>
      <c r="E154" s="216">
        <v>3020</v>
      </c>
      <c r="F154" s="217">
        <v>4300</v>
      </c>
      <c r="G154" s="236">
        <v>4203.85</v>
      </c>
      <c r="H154" s="234">
        <f t="shared" si="2"/>
        <v>97.7639534883721</v>
      </c>
      <c r="I154" s="231"/>
      <c r="J154" s="54"/>
    </row>
    <row r="155" spans="1:10" ht="15" customHeight="1">
      <c r="A155" s="216"/>
      <c r="B155" s="258" t="s">
        <v>155</v>
      </c>
      <c r="C155" s="216"/>
      <c r="D155" s="241"/>
      <c r="E155" s="216">
        <v>4010</v>
      </c>
      <c r="F155" s="217">
        <v>1709460</v>
      </c>
      <c r="G155" s="236">
        <v>1704099.47</v>
      </c>
      <c r="H155" s="234">
        <f t="shared" si="2"/>
        <v>99.68641968808863</v>
      </c>
      <c r="I155" s="232"/>
      <c r="J155" s="46"/>
    </row>
    <row r="156" spans="1:10" ht="15" customHeight="1">
      <c r="A156" s="32"/>
      <c r="B156" s="258" t="s">
        <v>163</v>
      </c>
      <c r="C156" s="216"/>
      <c r="D156" s="241"/>
      <c r="E156" s="216">
        <v>4040</v>
      </c>
      <c r="F156" s="217">
        <v>126398</v>
      </c>
      <c r="G156" s="236">
        <v>126398</v>
      </c>
      <c r="H156" s="234">
        <f t="shared" si="2"/>
        <v>100</v>
      </c>
      <c r="I156" s="232">
        <v>145574</v>
      </c>
      <c r="J156" s="46"/>
    </row>
    <row r="157" spans="1:10" ht="15" customHeight="1">
      <c r="A157" s="32"/>
      <c r="B157" s="258" t="s">
        <v>141</v>
      </c>
      <c r="C157" s="216"/>
      <c r="D157" s="241"/>
      <c r="E157" s="216">
        <v>4110</v>
      </c>
      <c r="F157" s="217">
        <v>270900</v>
      </c>
      <c r="G157" s="236">
        <v>263806.34</v>
      </c>
      <c r="H157" s="234">
        <f t="shared" si="2"/>
        <v>97.38144702842378</v>
      </c>
      <c r="I157" s="232">
        <v>25024.19</v>
      </c>
      <c r="J157" s="46"/>
    </row>
    <row r="158" spans="1:10" ht="15" customHeight="1">
      <c r="A158" s="32"/>
      <c r="B158" s="258" t="s">
        <v>142</v>
      </c>
      <c r="C158" s="216"/>
      <c r="D158" s="241"/>
      <c r="E158" s="216">
        <v>4120</v>
      </c>
      <c r="F158" s="217">
        <v>43500</v>
      </c>
      <c r="G158" s="236">
        <v>42572.17</v>
      </c>
      <c r="H158" s="234">
        <f t="shared" si="2"/>
        <v>97.86705747126436</v>
      </c>
      <c r="I158" s="232">
        <v>3566.57</v>
      </c>
      <c r="J158" s="46"/>
    </row>
    <row r="159" spans="1:10" ht="15" customHeight="1">
      <c r="A159" s="32"/>
      <c r="B159" s="258" t="s">
        <v>143</v>
      </c>
      <c r="C159" s="216"/>
      <c r="D159" s="241"/>
      <c r="E159" s="216">
        <v>4170</v>
      </c>
      <c r="F159" s="217">
        <v>9840</v>
      </c>
      <c r="G159" s="236">
        <v>9836</v>
      </c>
      <c r="H159" s="234">
        <f t="shared" si="2"/>
        <v>99.95934959349594</v>
      </c>
      <c r="I159" s="36"/>
      <c r="J159" s="54"/>
    </row>
    <row r="160" spans="1:10" ht="15" customHeight="1">
      <c r="A160" s="32"/>
      <c r="B160" s="258" t="s">
        <v>48</v>
      </c>
      <c r="C160" s="216"/>
      <c r="D160" s="241"/>
      <c r="E160" s="216">
        <v>4210</v>
      </c>
      <c r="F160" s="217">
        <v>65480</v>
      </c>
      <c r="G160" s="232">
        <v>64038.22</v>
      </c>
      <c r="H160" s="234">
        <f t="shared" si="2"/>
        <v>97.79813683567502</v>
      </c>
      <c r="I160" s="232">
        <v>186.43</v>
      </c>
      <c r="J160" s="46"/>
    </row>
    <row r="161" spans="1:10" ht="15" customHeight="1">
      <c r="A161" s="32"/>
      <c r="B161" s="258" t="s">
        <v>164</v>
      </c>
      <c r="C161" s="216"/>
      <c r="D161" s="241"/>
      <c r="E161" s="216">
        <v>4260</v>
      </c>
      <c r="F161" s="217">
        <v>42000</v>
      </c>
      <c r="G161" s="236">
        <v>38841.1</v>
      </c>
      <c r="H161" s="234">
        <f t="shared" si="2"/>
        <v>92.47880952380953</v>
      </c>
      <c r="I161" s="232">
        <v>2767.04</v>
      </c>
      <c r="J161" s="46"/>
    </row>
    <row r="162" spans="1:10" ht="15" customHeight="1">
      <c r="A162" s="32"/>
      <c r="B162" s="258" t="s">
        <v>49</v>
      </c>
      <c r="C162" s="216"/>
      <c r="D162" s="241"/>
      <c r="E162" s="216">
        <v>4270</v>
      </c>
      <c r="F162" s="217">
        <v>2300</v>
      </c>
      <c r="G162" s="236">
        <v>2225.07</v>
      </c>
      <c r="H162" s="234">
        <f t="shared" si="2"/>
        <v>96.74217391304349</v>
      </c>
      <c r="I162" s="232"/>
      <c r="J162" s="46"/>
    </row>
    <row r="163" spans="1:10" ht="15" customHeight="1">
      <c r="A163" s="32"/>
      <c r="B163" s="258" t="s">
        <v>165</v>
      </c>
      <c r="C163" s="216"/>
      <c r="D163" s="241"/>
      <c r="E163" s="216">
        <v>4280</v>
      </c>
      <c r="F163" s="217">
        <v>1100</v>
      </c>
      <c r="G163" s="236">
        <v>680</v>
      </c>
      <c r="H163" s="234">
        <f t="shared" si="2"/>
        <v>61.81818181818181</v>
      </c>
      <c r="I163" s="232"/>
      <c r="J163" s="46"/>
    </row>
    <row r="164" spans="1:10" ht="15" customHeight="1">
      <c r="A164" s="32"/>
      <c r="B164" s="258" t="s">
        <v>166</v>
      </c>
      <c r="C164" s="216"/>
      <c r="D164" s="241"/>
      <c r="E164" s="216">
        <v>4300</v>
      </c>
      <c r="F164" s="217">
        <v>103400</v>
      </c>
      <c r="G164" s="236">
        <v>93598.33</v>
      </c>
      <c r="H164" s="234">
        <f t="shared" si="2"/>
        <v>90.52062862669246</v>
      </c>
      <c r="I164" s="232">
        <v>39.69</v>
      </c>
      <c r="J164" s="46"/>
    </row>
    <row r="165" spans="1:10" ht="15" customHeight="1">
      <c r="A165" s="32"/>
      <c r="B165" s="258" t="s">
        <v>167</v>
      </c>
      <c r="C165" s="216"/>
      <c r="D165" s="241"/>
      <c r="E165" s="216">
        <v>4350</v>
      </c>
      <c r="F165" s="217">
        <v>3020</v>
      </c>
      <c r="G165" s="236">
        <v>3011.04</v>
      </c>
      <c r="H165" s="234">
        <f t="shared" si="2"/>
        <v>99.70331125827815</v>
      </c>
      <c r="I165" s="232"/>
      <c r="J165" s="46"/>
    </row>
    <row r="166" spans="1:10" ht="15" customHeight="1">
      <c r="A166" s="32"/>
      <c r="B166" s="258" t="s">
        <v>168</v>
      </c>
      <c r="C166" s="216"/>
      <c r="D166" s="241"/>
      <c r="E166" s="216">
        <v>4360</v>
      </c>
      <c r="F166" s="217">
        <v>12600</v>
      </c>
      <c r="G166" s="236">
        <v>12333.96</v>
      </c>
      <c r="H166" s="234">
        <f t="shared" si="2"/>
        <v>97.88857142857142</v>
      </c>
      <c r="I166" s="232"/>
      <c r="J166" s="46"/>
    </row>
    <row r="167" spans="1:10" ht="15" customHeight="1">
      <c r="A167" s="32"/>
      <c r="B167" s="258" t="s">
        <v>169</v>
      </c>
      <c r="C167" s="216"/>
      <c r="D167" s="241"/>
      <c r="E167" s="216">
        <v>4370</v>
      </c>
      <c r="F167" s="217">
        <v>8300</v>
      </c>
      <c r="G167" s="236">
        <v>7045.37</v>
      </c>
      <c r="H167" s="234">
        <f t="shared" si="2"/>
        <v>84.88397590361446</v>
      </c>
      <c r="I167" s="40"/>
      <c r="J167" s="46"/>
    </row>
    <row r="168" spans="1:10" ht="15" customHeight="1">
      <c r="A168" s="32"/>
      <c r="B168" s="224" t="s">
        <v>170</v>
      </c>
      <c r="C168" s="216"/>
      <c r="D168" s="216"/>
      <c r="E168" s="216">
        <v>4410</v>
      </c>
      <c r="F168" s="217">
        <v>15000</v>
      </c>
      <c r="G168" s="236">
        <v>12004.67</v>
      </c>
      <c r="H168" s="234">
        <f t="shared" si="2"/>
        <v>80.03113333333334</v>
      </c>
      <c r="I168" s="40"/>
      <c r="J168" s="46"/>
    </row>
    <row r="169" spans="1:10" ht="15" customHeight="1">
      <c r="A169" s="32"/>
      <c r="B169" s="258" t="s">
        <v>55</v>
      </c>
      <c r="C169" s="216"/>
      <c r="D169" s="241"/>
      <c r="E169" s="216">
        <v>4430</v>
      </c>
      <c r="F169" s="217">
        <v>4000</v>
      </c>
      <c r="G169" s="236">
        <v>3483</v>
      </c>
      <c r="H169" s="234">
        <f t="shared" si="2"/>
        <v>87.075</v>
      </c>
      <c r="I169" s="40"/>
      <c r="J169" s="46"/>
    </row>
    <row r="170" spans="1:10" ht="15" customHeight="1">
      <c r="A170" s="32"/>
      <c r="B170" s="258" t="s">
        <v>171</v>
      </c>
      <c r="C170" s="216"/>
      <c r="D170" s="241"/>
      <c r="E170" s="216">
        <v>4440</v>
      </c>
      <c r="F170" s="217">
        <v>51000</v>
      </c>
      <c r="G170" s="236">
        <v>50926.06</v>
      </c>
      <c r="H170" s="234">
        <f t="shared" si="2"/>
        <v>99.85501960784313</v>
      </c>
      <c r="I170" s="40"/>
      <c r="J170" s="46"/>
    </row>
    <row r="171" spans="1:10" ht="15" customHeight="1">
      <c r="A171" s="32"/>
      <c r="B171" s="258" t="s">
        <v>172</v>
      </c>
      <c r="C171" s="216"/>
      <c r="D171" s="289"/>
      <c r="E171" s="216">
        <v>4700</v>
      </c>
      <c r="F171" s="217">
        <v>15500</v>
      </c>
      <c r="G171" s="236">
        <v>14537.27</v>
      </c>
      <c r="H171" s="234">
        <f t="shared" si="2"/>
        <v>93.78883870967742</v>
      </c>
      <c r="I171" s="40"/>
      <c r="J171" s="46"/>
    </row>
    <row r="172" spans="1:10" ht="7.5" customHeight="1">
      <c r="A172" s="32"/>
      <c r="B172" s="134"/>
      <c r="C172" s="135"/>
      <c r="D172" s="136"/>
      <c r="E172" s="135"/>
      <c r="F172" s="137"/>
      <c r="G172" s="138"/>
      <c r="H172" s="234"/>
      <c r="I172" s="40"/>
      <c r="J172" s="46"/>
    </row>
    <row r="173" spans="1:10" ht="15" customHeight="1">
      <c r="A173" s="216">
        <v>5</v>
      </c>
      <c r="B173" s="227" t="s">
        <v>173</v>
      </c>
      <c r="C173" s="216"/>
      <c r="D173" s="216"/>
      <c r="E173" s="216"/>
      <c r="F173" s="216"/>
      <c r="G173" s="43"/>
      <c r="H173" s="234"/>
      <c r="I173" s="40"/>
      <c r="J173" s="46"/>
    </row>
    <row r="174" spans="1:10" ht="15" customHeight="1">
      <c r="A174" s="216"/>
      <c r="B174" s="215" t="s">
        <v>174</v>
      </c>
      <c r="C174" s="216"/>
      <c r="D174" s="241">
        <v>75056</v>
      </c>
      <c r="E174" s="216"/>
      <c r="F174" s="264">
        <f>SUM(F175:F180)</f>
        <v>24417.239999999998</v>
      </c>
      <c r="G174" s="264">
        <f>SUM(G175:G180)</f>
        <v>24417.239999999998</v>
      </c>
      <c r="H174" s="233">
        <f t="shared" si="2"/>
        <v>100</v>
      </c>
      <c r="I174" s="91"/>
      <c r="J174" s="276">
        <f>SUM(F174-G174)</f>
        <v>0</v>
      </c>
    </row>
    <row r="175" spans="1:10" ht="15" customHeight="1">
      <c r="A175" s="216"/>
      <c r="B175" s="258" t="s">
        <v>175</v>
      </c>
      <c r="C175" s="216"/>
      <c r="D175" s="241"/>
      <c r="E175" s="216">
        <v>3020</v>
      </c>
      <c r="F175" s="260">
        <v>6370.89</v>
      </c>
      <c r="G175" s="236">
        <v>6370.89</v>
      </c>
      <c r="H175" s="234">
        <f t="shared" si="2"/>
        <v>100</v>
      </c>
      <c r="I175" s="40"/>
      <c r="J175" s="46"/>
    </row>
    <row r="176" spans="1:10" ht="15" customHeight="1">
      <c r="A176" s="216"/>
      <c r="B176" s="258" t="s">
        <v>176</v>
      </c>
      <c r="C176" s="216"/>
      <c r="D176" s="241"/>
      <c r="E176" s="216">
        <v>3040</v>
      </c>
      <c r="F176" s="260">
        <v>13674.96</v>
      </c>
      <c r="G176" s="236">
        <v>13674.96</v>
      </c>
      <c r="H176" s="234">
        <f t="shared" si="2"/>
        <v>100</v>
      </c>
      <c r="I176" s="40"/>
      <c r="J176" s="46"/>
    </row>
    <row r="177" spans="1:10" ht="15" customHeight="1">
      <c r="A177" s="216"/>
      <c r="B177" s="258" t="s">
        <v>141</v>
      </c>
      <c r="C177" s="216"/>
      <c r="D177" s="241"/>
      <c r="E177" s="216">
        <v>4110</v>
      </c>
      <c r="F177" s="260">
        <v>3136.89</v>
      </c>
      <c r="G177" s="236">
        <v>3136.89</v>
      </c>
      <c r="H177" s="234">
        <f t="shared" si="2"/>
        <v>100</v>
      </c>
      <c r="I177" s="139"/>
      <c r="J177" s="46"/>
    </row>
    <row r="178" spans="1:10" ht="15" customHeight="1">
      <c r="A178" s="216"/>
      <c r="B178" s="258" t="s">
        <v>156</v>
      </c>
      <c r="C178" s="216"/>
      <c r="D178" s="241"/>
      <c r="E178" s="216">
        <v>4120</v>
      </c>
      <c r="F178" s="260">
        <v>505.97</v>
      </c>
      <c r="G178" s="236">
        <v>505.97</v>
      </c>
      <c r="H178" s="234">
        <f t="shared" si="2"/>
        <v>100</v>
      </c>
      <c r="I178" s="140"/>
      <c r="J178" s="46"/>
    </row>
    <row r="179" spans="1:10" ht="15" customHeight="1">
      <c r="A179" s="216"/>
      <c r="B179" s="258" t="s">
        <v>143</v>
      </c>
      <c r="C179" s="216"/>
      <c r="D179" s="241"/>
      <c r="E179" s="216">
        <v>4170</v>
      </c>
      <c r="F179" s="260">
        <v>605.3</v>
      </c>
      <c r="G179" s="232">
        <v>605.3</v>
      </c>
      <c r="H179" s="234">
        <f t="shared" si="2"/>
        <v>100</v>
      </c>
      <c r="I179" s="140"/>
      <c r="J179" s="46"/>
    </row>
    <row r="180" spans="1:10" ht="15" customHeight="1">
      <c r="A180" s="216"/>
      <c r="B180" s="258" t="s">
        <v>48</v>
      </c>
      <c r="C180" s="216"/>
      <c r="D180" s="241"/>
      <c r="E180" s="216">
        <v>4210</v>
      </c>
      <c r="F180" s="260">
        <v>123.23</v>
      </c>
      <c r="G180" s="291">
        <v>123.23</v>
      </c>
      <c r="H180" s="234">
        <f t="shared" si="2"/>
        <v>100</v>
      </c>
      <c r="I180" s="140"/>
      <c r="J180" s="43"/>
    </row>
    <row r="181" spans="1:10" ht="7.5" customHeight="1">
      <c r="A181" s="32"/>
      <c r="B181" s="25"/>
      <c r="C181" s="47"/>
      <c r="D181" s="41"/>
      <c r="E181" s="42"/>
      <c r="F181" s="43"/>
      <c r="G181" s="48"/>
      <c r="H181" s="234"/>
      <c r="I181" s="91"/>
      <c r="J181" s="46"/>
    </row>
    <row r="182" spans="1:10" ht="15" customHeight="1">
      <c r="A182" s="216">
        <v>6</v>
      </c>
      <c r="B182" s="227" t="s">
        <v>81</v>
      </c>
      <c r="C182" s="216"/>
      <c r="D182" s="216">
        <v>75075</v>
      </c>
      <c r="E182" s="216"/>
      <c r="F182" s="246">
        <f>SUM(F183:F185)</f>
        <v>77500</v>
      </c>
      <c r="G182" s="246">
        <f>SUM(G183:G185)</f>
        <v>73779.45999999999</v>
      </c>
      <c r="H182" s="233">
        <f t="shared" si="2"/>
        <v>95.19930322580645</v>
      </c>
      <c r="I182" s="91"/>
      <c r="J182" s="276">
        <f>SUM(F182-G182)</f>
        <v>3720.540000000008</v>
      </c>
    </row>
    <row r="183" spans="1:10" ht="15" customHeight="1">
      <c r="A183" s="216"/>
      <c r="B183" s="215" t="s">
        <v>36</v>
      </c>
      <c r="C183" s="216"/>
      <c r="D183" s="241"/>
      <c r="E183" s="216">
        <v>4170</v>
      </c>
      <c r="F183" s="217">
        <v>3600</v>
      </c>
      <c r="G183" s="291">
        <v>3507</v>
      </c>
      <c r="H183" s="234">
        <f t="shared" si="2"/>
        <v>97.41666666666666</v>
      </c>
      <c r="I183" s="91"/>
      <c r="J183" s="54"/>
    </row>
    <row r="184" spans="1:10" ht="15" customHeight="1">
      <c r="A184" s="216"/>
      <c r="B184" s="215" t="s">
        <v>22</v>
      </c>
      <c r="C184" s="216"/>
      <c r="D184" s="241"/>
      <c r="E184" s="216">
        <v>4210</v>
      </c>
      <c r="F184" s="217">
        <v>11900</v>
      </c>
      <c r="G184" s="291">
        <v>9554.86</v>
      </c>
      <c r="H184" s="234">
        <f t="shared" si="2"/>
        <v>80.29294117647059</v>
      </c>
      <c r="I184" s="91"/>
      <c r="J184" s="54"/>
    </row>
    <row r="185" spans="1:10" ht="15" customHeight="1">
      <c r="A185" s="216"/>
      <c r="B185" s="215" t="s">
        <v>23</v>
      </c>
      <c r="C185" s="216"/>
      <c r="D185" s="241"/>
      <c r="E185" s="216">
        <v>4300</v>
      </c>
      <c r="F185" s="217">
        <v>62000</v>
      </c>
      <c r="G185" s="291">
        <v>60717.6</v>
      </c>
      <c r="H185" s="234">
        <f t="shared" si="2"/>
        <v>97.93161290322581</v>
      </c>
      <c r="I185" s="91"/>
      <c r="J185" s="54"/>
    </row>
    <row r="186" spans="1:10" ht="7.5" customHeight="1">
      <c r="A186" s="216"/>
      <c r="B186" s="227"/>
      <c r="C186" s="216"/>
      <c r="D186" s="216"/>
      <c r="E186" s="216"/>
      <c r="F186" s="223"/>
      <c r="G186" s="48"/>
      <c r="H186" s="234"/>
      <c r="I186" s="91"/>
      <c r="J186" s="54"/>
    </row>
    <row r="187" spans="1:10" ht="15" customHeight="1">
      <c r="A187" s="216">
        <v>7</v>
      </c>
      <c r="B187" s="227" t="s">
        <v>82</v>
      </c>
      <c r="C187" s="216"/>
      <c r="D187" s="216">
        <v>75095</v>
      </c>
      <c r="E187" s="216"/>
      <c r="F187" s="246">
        <f>SUM(F188:F190)</f>
        <v>68033</v>
      </c>
      <c r="G187" s="246">
        <f>SUM(G188:G190)</f>
        <v>67494.89</v>
      </c>
      <c r="H187" s="233">
        <f t="shared" si="2"/>
        <v>99.20904561021857</v>
      </c>
      <c r="I187" s="91"/>
      <c r="J187" s="276">
        <f>SUM(F187-G187)</f>
        <v>538.1100000000006</v>
      </c>
    </row>
    <row r="188" spans="1:10" ht="15" customHeight="1">
      <c r="A188" s="216"/>
      <c r="B188" s="258" t="s">
        <v>177</v>
      </c>
      <c r="C188" s="216"/>
      <c r="D188" s="241"/>
      <c r="E188" s="216">
        <v>3030</v>
      </c>
      <c r="F188" s="217">
        <v>64033</v>
      </c>
      <c r="G188" s="291">
        <v>63954.08</v>
      </c>
      <c r="H188" s="234">
        <f t="shared" si="2"/>
        <v>99.87675105023972</v>
      </c>
      <c r="I188" s="91"/>
      <c r="J188" s="54"/>
    </row>
    <row r="189" spans="1:10" ht="15" customHeight="1">
      <c r="A189" s="216"/>
      <c r="B189" s="258" t="s">
        <v>48</v>
      </c>
      <c r="C189" s="216"/>
      <c r="D189" s="241"/>
      <c r="E189" s="216">
        <v>4210</v>
      </c>
      <c r="F189" s="217">
        <v>3730</v>
      </c>
      <c r="G189" s="291">
        <v>3276.81</v>
      </c>
      <c r="H189" s="234">
        <f t="shared" si="2"/>
        <v>87.85013404825736</v>
      </c>
      <c r="I189" s="91"/>
      <c r="J189" s="54"/>
    </row>
    <row r="190" spans="1:11" ht="15" customHeight="1">
      <c r="A190" s="216"/>
      <c r="B190" s="258" t="s">
        <v>55</v>
      </c>
      <c r="C190" s="216"/>
      <c r="D190" s="241"/>
      <c r="E190" s="216">
        <v>4430</v>
      </c>
      <c r="F190" s="217">
        <v>270</v>
      </c>
      <c r="G190" s="280">
        <v>264</v>
      </c>
      <c r="H190" s="234">
        <f t="shared" si="2"/>
        <v>97.77777777777777</v>
      </c>
      <c r="I190" s="40"/>
      <c r="J190" s="46"/>
      <c r="K190" s="7"/>
    </row>
    <row r="191" spans="1:11" ht="7.5" customHeight="1">
      <c r="A191" s="32"/>
      <c r="B191" s="25"/>
      <c r="C191" s="47"/>
      <c r="D191" s="41"/>
      <c r="E191" s="42"/>
      <c r="F191" s="52"/>
      <c r="G191" s="51"/>
      <c r="H191" s="234"/>
      <c r="I191" s="36"/>
      <c r="J191" s="54"/>
      <c r="K191" s="7"/>
    </row>
    <row r="192" spans="1:10" ht="15" customHeight="1">
      <c r="A192" s="216">
        <v>8</v>
      </c>
      <c r="B192" s="215" t="s">
        <v>179</v>
      </c>
      <c r="C192" s="216"/>
      <c r="D192" s="241"/>
      <c r="E192" s="216"/>
      <c r="F192" s="217"/>
      <c r="G192" s="48"/>
      <c r="H192" s="234"/>
      <c r="I192" s="40"/>
      <c r="J192" s="46"/>
    </row>
    <row r="193" spans="1:10" ht="15" customHeight="1">
      <c r="A193" s="216"/>
      <c r="B193" s="215" t="s">
        <v>180</v>
      </c>
      <c r="C193" s="216"/>
      <c r="D193" s="241"/>
      <c r="E193" s="216"/>
      <c r="F193" s="217"/>
      <c r="G193" s="48"/>
      <c r="H193" s="234"/>
      <c r="I193" s="40"/>
      <c r="J193" s="46"/>
    </row>
    <row r="194" spans="1:10" ht="15" customHeight="1">
      <c r="A194" s="216"/>
      <c r="B194" s="215" t="s">
        <v>181</v>
      </c>
      <c r="C194" s="216"/>
      <c r="D194" s="241">
        <v>75095</v>
      </c>
      <c r="E194" s="216">
        <v>4430</v>
      </c>
      <c r="F194" s="217">
        <v>300</v>
      </c>
      <c r="G194" s="291">
        <v>300</v>
      </c>
      <c r="H194" s="234">
        <f t="shared" si="2"/>
        <v>100</v>
      </c>
      <c r="I194" s="40"/>
      <c r="J194" s="236">
        <f>SUM(F194-G194)</f>
        <v>0</v>
      </c>
    </row>
    <row r="195" spans="1:11" ht="7.5" customHeight="1">
      <c r="A195" s="216"/>
      <c r="B195" s="227"/>
      <c r="C195" s="216"/>
      <c r="D195" s="216"/>
      <c r="E195" s="216"/>
      <c r="F195" s="223"/>
      <c r="G195" s="40"/>
      <c r="H195" s="234"/>
      <c r="I195" s="40"/>
      <c r="J195" s="46"/>
      <c r="K195" s="7"/>
    </row>
    <row r="196" spans="1:11" ht="15" customHeight="1">
      <c r="A196" s="216">
        <v>9</v>
      </c>
      <c r="B196" s="227" t="s">
        <v>178</v>
      </c>
      <c r="C196" s="216"/>
      <c r="D196" s="216">
        <v>75095</v>
      </c>
      <c r="E196" s="216">
        <v>4430</v>
      </c>
      <c r="F196" s="217">
        <v>15000</v>
      </c>
      <c r="G196" s="291">
        <v>15000</v>
      </c>
      <c r="H196" s="234">
        <f t="shared" si="2"/>
        <v>100</v>
      </c>
      <c r="I196" s="40"/>
      <c r="J196" s="236">
        <f>SUM(F196-G196)</f>
        <v>0</v>
      </c>
      <c r="K196" s="7"/>
    </row>
    <row r="197" spans="1:11" ht="7.5" customHeight="1">
      <c r="A197" s="216"/>
      <c r="B197" s="227"/>
      <c r="C197" s="216"/>
      <c r="D197" s="216"/>
      <c r="E197" s="216"/>
      <c r="F197" s="223"/>
      <c r="G197" s="51"/>
      <c r="H197" s="234"/>
      <c r="I197" s="40"/>
      <c r="J197" s="54"/>
      <c r="K197" s="7"/>
    </row>
    <row r="198" spans="1:11" ht="15" customHeight="1">
      <c r="A198" s="216">
        <v>10</v>
      </c>
      <c r="B198" s="227" t="s">
        <v>89</v>
      </c>
      <c r="C198" s="216"/>
      <c r="D198" s="216">
        <v>75095</v>
      </c>
      <c r="E198" s="216"/>
      <c r="F198" s="214">
        <f>SUM(F199:F200)</f>
        <v>1000</v>
      </c>
      <c r="G198" s="214">
        <f>SUM(G199:G200)</f>
        <v>688</v>
      </c>
      <c r="H198" s="233">
        <f t="shared" si="2"/>
        <v>68.8</v>
      </c>
      <c r="I198" s="40"/>
      <c r="J198" s="276">
        <f>SUM(F198-G198)</f>
        <v>312</v>
      </c>
      <c r="K198" s="7"/>
    </row>
    <row r="199" spans="1:10" ht="15" customHeight="1">
      <c r="A199" s="216"/>
      <c r="B199" s="258" t="s">
        <v>50</v>
      </c>
      <c r="C199" s="216"/>
      <c r="D199" s="241"/>
      <c r="E199" s="216">
        <v>4300</v>
      </c>
      <c r="F199" s="217">
        <v>800</v>
      </c>
      <c r="G199" s="291">
        <v>492</v>
      </c>
      <c r="H199" s="234">
        <f t="shared" si="2"/>
        <v>61.5</v>
      </c>
      <c r="I199" s="50"/>
      <c r="J199" s="46"/>
    </row>
    <row r="200" spans="1:10" ht="15" customHeight="1">
      <c r="A200" s="216"/>
      <c r="B200" s="258" t="s">
        <v>55</v>
      </c>
      <c r="C200" s="216"/>
      <c r="D200" s="241"/>
      <c r="E200" s="216">
        <v>4430</v>
      </c>
      <c r="F200" s="217">
        <v>200</v>
      </c>
      <c r="G200" s="291">
        <v>196</v>
      </c>
      <c r="H200" s="234">
        <f t="shared" si="2"/>
        <v>98</v>
      </c>
      <c r="I200" s="50"/>
      <c r="J200" s="46"/>
    </row>
    <row r="201" spans="1:10" ht="7.5" customHeight="1">
      <c r="A201" s="32"/>
      <c r="B201" s="25"/>
      <c r="C201" s="47"/>
      <c r="E201" s="22"/>
      <c r="G201" s="22"/>
      <c r="H201" s="234"/>
      <c r="I201" s="97"/>
      <c r="J201" s="54"/>
    </row>
    <row r="202" spans="1:10" ht="15" customHeight="1">
      <c r="A202" s="216">
        <v>11</v>
      </c>
      <c r="B202" s="227" t="s">
        <v>182</v>
      </c>
      <c r="C202" s="216"/>
      <c r="D202" s="216"/>
      <c r="E202" s="216"/>
      <c r="F202" s="217"/>
      <c r="G202" s="48"/>
      <c r="H202" s="234"/>
      <c r="I202" s="50"/>
      <c r="J202" s="54"/>
    </row>
    <row r="203" spans="1:10" ht="15" customHeight="1">
      <c r="A203" s="216"/>
      <c r="B203" s="227" t="s">
        <v>183</v>
      </c>
      <c r="C203" s="216"/>
      <c r="D203" s="216"/>
      <c r="E203" s="216"/>
      <c r="F203" s="217"/>
      <c r="G203" s="48"/>
      <c r="H203" s="234"/>
      <c r="I203" s="50"/>
      <c r="J203" s="46"/>
    </row>
    <row r="204" spans="1:10" ht="15" customHeight="1">
      <c r="A204" s="216"/>
      <c r="B204" s="227" t="s">
        <v>184</v>
      </c>
      <c r="C204" s="216"/>
      <c r="D204" s="216">
        <v>75095</v>
      </c>
      <c r="E204" s="216">
        <v>6630</v>
      </c>
      <c r="F204" s="217">
        <v>14596.65</v>
      </c>
      <c r="G204" s="291">
        <v>14596.65</v>
      </c>
      <c r="H204" s="234">
        <f t="shared" si="2"/>
        <v>100</v>
      </c>
      <c r="I204" s="50"/>
      <c r="J204" s="236">
        <f>SUM(F204-G204)</f>
        <v>0</v>
      </c>
    </row>
    <row r="205" spans="1:10" ht="9" customHeight="1">
      <c r="A205" s="121"/>
      <c r="B205" s="169"/>
      <c r="C205" s="168"/>
      <c r="D205" s="168"/>
      <c r="E205" s="55"/>
      <c r="F205" s="76"/>
      <c r="G205" s="159"/>
      <c r="H205" s="167"/>
      <c r="I205" s="159"/>
      <c r="J205" s="165"/>
    </row>
    <row r="206" spans="1:11" ht="9" customHeight="1">
      <c r="A206" s="127"/>
      <c r="B206" s="128"/>
      <c r="C206" s="129"/>
      <c r="D206" s="129"/>
      <c r="E206" s="129"/>
      <c r="F206" s="108"/>
      <c r="G206" s="108"/>
      <c r="H206" s="184"/>
      <c r="I206" s="183"/>
      <c r="J206" s="130"/>
      <c r="K206" s="7"/>
    </row>
    <row r="207" spans="1:10" ht="6" customHeight="1" thickBot="1">
      <c r="A207" s="133"/>
      <c r="B207" s="188"/>
      <c r="C207" s="189"/>
      <c r="D207" s="189"/>
      <c r="E207" s="189"/>
      <c r="F207" s="190"/>
      <c r="G207" s="190"/>
      <c r="H207" s="191"/>
      <c r="I207" s="192"/>
      <c r="J207" s="193"/>
    </row>
    <row r="208" spans="1:10" ht="17.25" customHeight="1">
      <c r="A208" s="490" t="s">
        <v>63</v>
      </c>
      <c r="B208" s="472" t="s">
        <v>15</v>
      </c>
      <c r="C208" s="492" t="s">
        <v>34</v>
      </c>
      <c r="D208" s="492"/>
      <c r="E208" s="493"/>
      <c r="F208" s="158" t="s">
        <v>13</v>
      </c>
      <c r="G208" s="492" t="s">
        <v>14</v>
      </c>
      <c r="H208" s="493"/>
      <c r="I208" s="472" t="s">
        <v>33</v>
      </c>
      <c r="J208" s="447" t="s">
        <v>310</v>
      </c>
    </row>
    <row r="209" spans="1:10" ht="16.5" customHeight="1" thickBot="1">
      <c r="A209" s="464"/>
      <c r="B209" s="468"/>
      <c r="C209" s="148" t="s">
        <v>17</v>
      </c>
      <c r="D209" s="133" t="s">
        <v>18</v>
      </c>
      <c r="E209" s="149" t="s">
        <v>19</v>
      </c>
      <c r="F209" s="158" t="s">
        <v>16</v>
      </c>
      <c r="G209" s="148" t="s">
        <v>20</v>
      </c>
      <c r="H209" s="156" t="s">
        <v>21</v>
      </c>
      <c r="I209" s="468"/>
      <c r="J209" s="451" t="s">
        <v>311</v>
      </c>
    </row>
    <row r="210" spans="1:10" ht="16.5" customHeight="1" thickBot="1">
      <c r="A210" s="145">
        <v>1</v>
      </c>
      <c r="B210" s="153">
        <v>2</v>
      </c>
      <c r="C210" s="147">
        <v>3</v>
      </c>
      <c r="D210" s="143">
        <v>4</v>
      </c>
      <c r="E210" s="144">
        <v>5</v>
      </c>
      <c r="F210" s="153">
        <v>6</v>
      </c>
      <c r="G210" s="147">
        <v>7</v>
      </c>
      <c r="H210" s="157">
        <v>8</v>
      </c>
      <c r="I210" s="153">
        <v>9</v>
      </c>
      <c r="J210" s="153">
        <v>10</v>
      </c>
    </row>
    <row r="211" spans="1:10" ht="7.5" customHeight="1">
      <c r="A211" s="32"/>
      <c r="B211" s="25"/>
      <c r="C211" s="47"/>
      <c r="D211" s="41"/>
      <c r="E211" s="42"/>
      <c r="F211" s="43"/>
      <c r="G211" s="48"/>
      <c r="H211" s="45"/>
      <c r="I211" s="50"/>
      <c r="J211" s="46"/>
    </row>
    <row r="212" spans="1:10" ht="16.5" customHeight="1">
      <c r="A212" s="32"/>
      <c r="B212" s="299" t="s">
        <v>185</v>
      </c>
      <c r="C212" s="245">
        <v>751</v>
      </c>
      <c r="D212" s="33"/>
      <c r="E212" s="34"/>
      <c r="F212" s="239">
        <f>SUM(F215+F217+F228)</f>
        <v>17156</v>
      </c>
      <c r="G212" s="239">
        <f>SUM(G215+G217+G228)</f>
        <v>17090.5</v>
      </c>
      <c r="H212" s="240">
        <f>SUM(G212/F212*100)</f>
        <v>99.61820937281416</v>
      </c>
      <c r="I212" s="239">
        <f>SUM(I215+I217+I228)</f>
        <v>0</v>
      </c>
      <c r="J212" s="239">
        <f>SUM(F212-G212)</f>
        <v>65.5</v>
      </c>
    </row>
    <row r="213" spans="1:11" ht="6" customHeight="1">
      <c r="A213" s="32"/>
      <c r="B213" s="25"/>
      <c r="C213" s="47"/>
      <c r="D213" s="41"/>
      <c r="E213" s="42"/>
      <c r="F213" s="43"/>
      <c r="G213" s="48"/>
      <c r="H213" s="45"/>
      <c r="I213" s="49"/>
      <c r="J213" s="67"/>
      <c r="K213" s="7"/>
    </row>
    <row r="214" spans="1:10" ht="15" customHeight="1">
      <c r="A214" s="216">
        <v>1</v>
      </c>
      <c r="B214" s="227" t="s">
        <v>186</v>
      </c>
      <c r="C214" s="216"/>
      <c r="D214" s="216">
        <v>75101</v>
      </c>
      <c r="E214" s="216"/>
      <c r="F214" s="223"/>
      <c r="G214" s="56"/>
      <c r="H214" s="53"/>
      <c r="I214" s="56"/>
      <c r="J214" s="66"/>
    </row>
    <row r="215" spans="1:10" ht="15" customHeight="1">
      <c r="A215" s="216"/>
      <c r="B215" s="258" t="s">
        <v>50</v>
      </c>
      <c r="C215" s="216"/>
      <c r="D215" s="216"/>
      <c r="E215" s="216">
        <v>4300</v>
      </c>
      <c r="F215" s="217">
        <v>1283</v>
      </c>
      <c r="G215" s="304">
        <v>1283</v>
      </c>
      <c r="H215" s="234">
        <f aca="true" t="shared" si="3" ref="H215:H264">SUM(G215/F215*100)</f>
        <v>100</v>
      </c>
      <c r="I215" s="44"/>
      <c r="J215" s="239">
        <f>SUM(F215-G215)</f>
        <v>0</v>
      </c>
    </row>
    <row r="216" spans="1:10" ht="7.5" customHeight="1">
      <c r="A216" s="216"/>
      <c r="B216" s="227"/>
      <c r="C216" s="216"/>
      <c r="D216" s="216"/>
      <c r="E216" s="216"/>
      <c r="F216" s="217"/>
      <c r="G216" s="236"/>
      <c r="H216" s="234"/>
      <c r="I216" s="43"/>
      <c r="J216" s="67"/>
    </row>
    <row r="217" spans="1:10" ht="15" customHeight="1">
      <c r="A217" s="216">
        <v>2</v>
      </c>
      <c r="B217" s="300" t="s">
        <v>187</v>
      </c>
      <c r="C217" s="249"/>
      <c r="D217" s="210">
        <v>75108</v>
      </c>
      <c r="E217" s="249"/>
      <c r="F217" s="301">
        <f>SUM(F218:F224)</f>
        <v>15623</v>
      </c>
      <c r="G217" s="301">
        <f>SUM(G218:G224)</f>
        <v>15623</v>
      </c>
      <c r="H217" s="233">
        <f t="shared" si="3"/>
        <v>100</v>
      </c>
      <c r="I217" s="40"/>
      <c r="J217" s="239">
        <f>SUM(F217-G217)</f>
        <v>0</v>
      </c>
    </row>
    <row r="218" spans="1:10" ht="15" customHeight="1">
      <c r="A218" s="216"/>
      <c r="B218" s="258" t="s">
        <v>188</v>
      </c>
      <c r="C218" s="216"/>
      <c r="D218" s="241"/>
      <c r="E218" s="216">
        <v>3030</v>
      </c>
      <c r="F218" s="260">
        <v>7961.06</v>
      </c>
      <c r="G218" s="232">
        <v>7961.06</v>
      </c>
      <c r="H218" s="234">
        <f t="shared" si="3"/>
        <v>100</v>
      </c>
      <c r="I218" s="40"/>
      <c r="J218" s="67"/>
    </row>
    <row r="219" spans="1:10" ht="15" customHeight="1">
      <c r="A219" s="216"/>
      <c r="B219" s="258" t="s">
        <v>141</v>
      </c>
      <c r="C219" s="216"/>
      <c r="D219" s="241"/>
      <c r="E219" s="216">
        <v>4110</v>
      </c>
      <c r="F219" s="260">
        <v>493.14</v>
      </c>
      <c r="G219" s="232">
        <v>493.14</v>
      </c>
      <c r="H219" s="234">
        <f t="shared" si="3"/>
        <v>100</v>
      </c>
      <c r="I219" s="40"/>
      <c r="J219" s="67"/>
    </row>
    <row r="220" spans="1:10" ht="15" customHeight="1">
      <c r="A220" s="216"/>
      <c r="B220" s="258" t="s">
        <v>142</v>
      </c>
      <c r="C220" s="216"/>
      <c r="D220" s="241"/>
      <c r="E220" s="216">
        <v>4120</v>
      </c>
      <c r="F220" s="260">
        <v>79.56</v>
      </c>
      <c r="G220" s="232">
        <v>79.56</v>
      </c>
      <c r="H220" s="234">
        <f t="shared" si="3"/>
        <v>100</v>
      </c>
      <c r="I220" s="40"/>
      <c r="J220" s="67"/>
    </row>
    <row r="221" spans="1:10" ht="15" customHeight="1">
      <c r="A221" s="216"/>
      <c r="B221" s="258" t="s">
        <v>143</v>
      </c>
      <c r="C221" s="216"/>
      <c r="D221" s="241"/>
      <c r="E221" s="216">
        <v>4170</v>
      </c>
      <c r="F221" s="260">
        <v>3246.45</v>
      </c>
      <c r="G221" s="232">
        <v>3246.45</v>
      </c>
      <c r="H221" s="234">
        <f t="shared" si="3"/>
        <v>100</v>
      </c>
      <c r="I221" s="40"/>
      <c r="J221" s="67"/>
    </row>
    <row r="222" spans="1:10" ht="15" customHeight="1">
      <c r="A222" s="216"/>
      <c r="B222" s="258" t="s">
        <v>48</v>
      </c>
      <c r="C222" s="216"/>
      <c r="D222" s="241"/>
      <c r="E222" s="216">
        <v>4210</v>
      </c>
      <c r="F222" s="260">
        <v>672.79</v>
      </c>
      <c r="G222" s="232">
        <v>672.79</v>
      </c>
      <c r="H222" s="234">
        <f t="shared" si="3"/>
        <v>100</v>
      </c>
      <c r="I222" s="40"/>
      <c r="J222" s="67"/>
    </row>
    <row r="223" spans="1:10" ht="15" customHeight="1">
      <c r="A223" s="216"/>
      <c r="B223" s="258" t="s">
        <v>189</v>
      </c>
      <c r="C223" s="216"/>
      <c r="D223" s="241"/>
      <c r="E223" s="216">
        <v>4260</v>
      </c>
      <c r="F223" s="260">
        <v>175</v>
      </c>
      <c r="G223" s="232">
        <v>175</v>
      </c>
      <c r="H223" s="234">
        <f t="shared" si="3"/>
        <v>100</v>
      </c>
      <c r="I223" s="40"/>
      <c r="J223" s="67"/>
    </row>
    <row r="224" spans="1:10" ht="15" customHeight="1">
      <c r="A224" s="216"/>
      <c r="B224" s="258" t="s">
        <v>50</v>
      </c>
      <c r="C224" s="216"/>
      <c r="D224" s="241"/>
      <c r="E224" s="216">
        <v>4300</v>
      </c>
      <c r="F224" s="260">
        <v>2995</v>
      </c>
      <c r="G224" s="232">
        <v>2995</v>
      </c>
      <c r="H224" s="234">
        <f t="shared" si="3"/>
        <v>100</v>
      </c>
      <c r="I224" s="40"/>
      <c r="J224" s="67"/>
    </row>
    <row r="225" spans="1:10" ht="7.5" customHeight="1">
      <c r="A225" s="216"/>
      <c r="B225" s="227"/>
      <c r="C225" s="216"/>
      <c r="D225" s="216"/>
      <c r="E225" s="216"/>
      <c r="F225" s="217"/>
      <c r="G225" s="305"/>
      <c r="H225" s="234"/>
      <c r="I225" s="21"/>
      <c r="J225" s="194"/>
    </row>
    <row r="226" spans="1:10" ht="15" customHeight="1">
      <c r="A226" s="216">
        <v>3</v>
      </c>
      <c r="B226" s="302" t="s">
        <v>190</v>
      </c>
      <c r="C226" s="245"/>
      <c r="D226" s="216"/>
      <c r="E226" s="216"/>
      <c r="F226" s="216"/>
      <c r="G226" s="292"/>
      <c r="H226" s="234"/>
      <c r="I226" s="48"/>
      <c r="J226" s="66"/>
    </row>
    <row r="227" spans="1:10" ht="15" customHeight="1">
      <c r="A227" s="216"/>
      <c r="B227" s="302" t="s">
        <v>191</v>
      </c>
      <c r="C227" s="245"/>
      <c r="D227" s="216">
        <v>75109</v>
      </c>
      <c r="E227" s="216"/>
      <c r="F227" s="216"/>
      <c r="G227" s="291"/>
      <c r="H227" s="234"/>
      <c r="I227" s="48"/>
      <c r="J227" s="67"/>
    </row>
    <row r="228" spans="1:10" ht="15" customHeight="1">
      <c r="A228" s="216"/>
      <c r="B228" s="215" t="s">
        <v>75</v>
      </c>
      <c r="C228" s="245"/>
      <c r="D228" s="216"/>
      <c r="E228" s="216">
        <v>4300</v>
      </c>
      <c r="F228" s="260">
        <v>250</v>
      </c>
      <c r="G228" s="216">
        <v>184.5</v>
      </c>
      <c r="H228" s="234">
        <f t="shared" si="3"/>
        <v>73.8</v>
      </c>
      <c r="I228" s="34"/>
      <c r="J228" s="236">
        <f>SUM(F228-G228)</f>
        <v>65.5</v>
      </c>
    </row>
    <row r="229" spans="1:10" ht="7.5" customHeight="1">
      <c r="A229" s="216"/>
      <c r="B229" s="215"/>
      <c r="C229" s="245"/>
      <c r="D229" s="241"/>
      <c r="E229" s="216"/>
      <c r="F229" s="303"/>
      <c r="G229" s="253"/>
      <c r="H229" s="234"/>
      <c r="I229" s="32"/>
      <c r="J229" s="32"/>
    </row>
    <row r="230" spans="1:10" ht="16.5" customHeight="1">
      <c r="A230" s="32"/>
      <c r="B230" s="229" t="s">
        <v>83</v>
      </c>
      <c r="C230" s="245"/>
      <c r="D230" s="306"/>
      <c r="E230" s="32"/>
      <c r="F230" s="49"/>
      <c r="G230" s="235"/>
      <c r="H230" s="234"/>
      <c r="I230" s="48"/>
      <c r="J230" s="67"/>
    </row>
    <row r="231" spans="1:10" ht="16.5" customHeight="1">
      <c r="A231" s="32"/>
      <c r="B231" s="229" t="s">
        <v>84</v>
      </c>
      <c r="C231" s="245">
        <v>754</v>
      </c>
      <c r="D231" s="306"/>
      <c r="E231" s="32"/>
      <c r="F231" s="238">
        <f>SUM(F236+F237+F242+F244+F262)</f>
        <v>182000</v>
      </c>
      <c r="G231" s="239">
        <f>SUM(G236+G237+G242+G244+G262)</f>
        <v>177505.83000000002</v>
      </c>
      <c r="H231" s="240">
        <f t="shared" si="3"/>
        <v>97.53067582417583</v>
      </c>
      <c r="I231" s="238">
        <f>SUM(I236+I237+I242+I244+I262)</f>
        <v>2832.02</v>
      </c>
      <c r="J231" s="239">
        <f>SUM(F231-G231)</f>
        <v>4494.169999999984</v>
      </c>
    </row>
    <row r="232" spans="1:10" ht="7.5" customHeight="1">
      <c r="A232" s="32"/>
      <c r="B232" s="25"/>
      <c r="C232" s="47"/>
      <c r="D232" s="41"/>
      <c r="E232" s="47"/>
      <c r="F232" s="48"/>
      <c r="G232" s="232"/>
      <c r="H232" s="234"/>
      <c r="I232" s="48"/>
      <c r="J232" s="67"/>
    </row>
    <row r="233" spans="1:10" ht="15" customHeight="1">
      <c r="A233" s="216">
        <v>1</v>
      </c>
      <c r="B233" s="307" t="s">
        <v>314</v>
      </c>
      <c r="C233" s="245"/>
      <c r="D233" s="245"/>
      <c r="E233" s="245"/>
      <c r="F233" s="223"/>
      <c r="G233" s="232"/>
      <c r="H233" s="234"/>
      <c r="I233" s="48"/>
      <c r="J233" s="67"/>
    </row>
    <row r="234" spans="1:10" ht="15" customHeight="1">
      <c r="A234" s="245"/>
      <c r="B234" s="307" t="s">
        <v>192</v>
      </c>
      <c r="C234" s="245"/>
      <c r="D234" s="216">
        <v>75404</v>
      </c>
      <c r="E234" s="216"/>
      <c r="F234" s="214">
        <f>SUM(F236:F237)</f>
        <v>12000</v>
      </c>
      <c r="G234" s="214">
        <f>SUM(G236:G237)</f>
        <v>11968.72</v>
      </c>
      <c r="H234" s="233">
        <f t="shared" si="3"/>
        <v>99.73933333333332</v>
      </c>
      <c r="I234" s="48"/>
      <c r="J234" s="276">
        <f>SUM(F234-G234)</f>
        <v>31.280000000000655</v>
      </c>
    </row>
    <row r="235" spans="1:10" ht="15" customHeight="1">
      <c r="A235" s="245"/>
      <c r="B235" s="307" t="s">
        <v>193</v>
      </c>
      <c r="C235" s="245"/>
      <c r="D235" s="216"/>
      <c r="E235" s="216"/>
      <c r="F235" s="217"/>
      <c r="G235" s="40"/>
      <c r="H235" s="234"/>
      <c r="I235" s="48"/>
      <c r="J235" s="236"/>
    </row>
    <row r="236" spans="1:10" ht="15" customHeight="1">
      <c r="A236" s="245"/>
      <c r="B236" s="307" t="s">
        <v>194</v>
      </c>
      <c r="C236" s="245"/>
      <c r="D236" s="216"/>
      <c r="E236" s="216">
        <v>3000</v>
      </c>
      <c r="F236" s="217">
        <v>9000</v>
      </c>
      <c r="G236" s="232">
        <v>9000</v>
      </c>
      <c r="H236" s="234">
        <f t="shared" si="3"/>
        <v>100</v>
      </c>
      <c r="I236" s="48"/>
      <c r="J236" s="236">
        <f>SUM(F236-G236)</f>
        <v>0</v>
      </c>
    </row>
    <row r="237" spans="1:10" ht="15" customHeight="1">
      <c r="A237" s="245"/>
      <c r="B237" s="307" t="s">
        <v>195</v>
      </c>
      <c r="C237" s="245"/>
      <c r="D237" s="216"/>
      <c r="E237" s="216">
        <v>3000</v>
      </c>
      <c r="F237" s="217">
        <v>3000</v>
      </c>
      <c r="G237" s="232">
        <v>2968.72</v>
      </c>
      <c r="H237" s="234">
        <f t="shared" si="3"/>
        <v>98.95733333333332</v>
      </c>
      <c r="I237" s="48"/>
      <c r="J237" s="236">
        <f>SUM(F237-G237)</f>
        <v>31.2800000000002</v>
      </c>
    </row>
    <row r="238" spans="1:10" ht="6.75" customHeight="1">
      <c r="A238" s="216"/>
      <c r="B238" s="227"/>
      <c r="C238" s="216"/>
      <c r="D238" s="216"/>
      <c r="E238" s="216"/>
      <c r="F238" s="217"/>
      <c r="G238" s="22"/>
      <c r="H238" s="234"/>
      <c r="I238" s="48"/>
      <c r="J238" s="67"/>
    </row>
    <row r="239" spans="1:10" ht="15" customHeight="1">
      <c r="A239" s="216">
        <v>2</v>
      </c>
      <c r="B239" s="215" t="s">
        <v>196</v>
      </c>
      <c r="C239" s="245"/>
      <c r="D239" s="216"/>
      <c r="E239" s="216"/>
      <c r="F239" s="217"/>
      <c r="G239" s="40"/>
      <c r="H239" s="234"/>
      <c r="I239" s="48"/>
      <c r="J239" s="67"/>
    </row>
    <row r="240" spans="1:10" ht="15" customHeight="1">
      <c r="A240" s="245"/>
      <c r="B240" s="215" t="s">
        <v>197</v>
      </c>
      <c r="C240" s="245"/>
      <c r="D240" s="216"/>
      <c r="E240" s="216"/>
      <c r="F240" s="217"/>
      <c r="G240" s="40"/>
      <c r="H240" s="234"/>
      <c r="I240" s="48"/>
      <c r="J240" s="67"/>
    </row>
    <row r="241" spans="1:10" ht="15" customHeight="1">
      <c r="A241" s="245"/>
      <c r="B241" s="215" t="s">
        <v>199</v>
      </c>
      <c r="C241" s="245"/>
      <c r="D241" s="216"/>
      <c r="E241" s="216"/>
      <c r="F241" s="217"/>
      <c r="G241" s="40"/>
      <c r="H241" s="234"/>
      <c r="I241" s="48"/>
      <c r="J241" s="67"/>
    </row>
    <row r="242" spans="1:10" ht="15" customHeight="1">
      <c r="A242" s="245"/>
      <c r="B242" s="25" t="s">
        <v>198</v>
      </c>
      <c r="C242" s="245"/>
      <c r="D242" s="216">
        <v>75411</v>
      </c>
      <c r="E242" s="216">
        <v>6610</v>
      </c>
      <c r="F242" s="217">
        <v>10000</v>
      </c>
      <c r="G242" s="232">
        <v>10000</v>
      </c>
      <c r="H242" s="234">
        <f t="shared" si="3"/>
        <v>100</v>
      </c>
      <c r="I242" s="48"/>
      <c r="J242" s="236">
        <f>SUM(F242-G242)</f>
        <v>0</v>
      </c>
    </row>
    <row r="243" spans="1:10" ht="7.5" customHeight="1">
      <c r="A243" s="32"/>
      <c r="B243" s="25"/>
      <c r="C243" s="47"/>
      <c r="D243" s="41"/>
      <c r="E243" s="47"/>
      <c r="F243" s="48"/>
      <c r="G243" s="40"/>
      <c r="H243" s="234"/>
      <c r="I243" s="48"/>
      <c r="J243" s="67"/>
    </row>
    <row r="244" spans="1:10" ht="15" customHeight="1">
      <c r="A244" s="216">
        <v>3</v>
      </c>
      <c r="B244" s="227" t="s">
        <v>85</v>
      </c>
      <c r="C244" s="216"/>
      <c r="D244" s="216">
        <v>75412</v>
      </c>
      <c r="E244" s="216"/>
      <c r="F244" s="214">
        <f>SUM(F245:F260)</f>
        <v>158000</v>
      </c>
      <c r="G244" s="214">
        <f>SUM(G245:G260)</f>
        <v>154362.79</v>
      </c>
      <c r="H244" s="233">
        <f t="shared" si="3"/>
        <v>97.69796835443039</v>
      </c>
      <c r="I244" s="214">
        <f>SUM(I245:I260)</f>
        <v>2832.02</v>
      </c>
      <c r="J244" s="276">
        <f>SUM(F244-G244)</f>
        <v>3637.209999999992</v>
      </c>
    </row>
    <row r="245" spans="1:10" ht="15" customHeight="1">
      <c r="A245" s="216"/>
      <c r="B245" s="258" t="s">
        <v>162</v>
      </c>
      <c r="C245" s="216"/>
      <c r="D245" s="241"/>
      <c r="E245" s="216">
        <v>3020</v>
      </c>
      <c r="F245" s="217">
        <v>100</v>
      </c>
      <c r="G245" s="232">
        <v>0</v>
      </c>
      <c r="H245" s="234">
        <f t="shared" si="3"/>
        <v>0</v>
      </c>
      <c r="I245" s="48"/>
      <c r="J245" s="67"/>
    </row>
    <row r="246" spans="1:10" ht="15" customHeight="1">
      <c r="A246" s="216"/>
      <c r="B246" s="258" t="s">
        <v>200</v>
      </c>
      <c r="C246" s="216"/>
      <c r="D246" s="241"/>
      <c r="E246" s="216">
        <v>3030</v>
      </c>
      <c r="F246" s="217">
        <v>33900</v>
      </c>
      <c r="G246" s="232">
        <v>33853</v>
      </c>
      <c r="H246" s="234">
        <f t="shared" si="3"/>
        <v>99.86135693215338</v>
      </c>
      <c r="I246" s="48"/>
      <c r="J246" s="67"/>
    </row>
    <row r="247" spans="1:10" ht="15" customHeight="1">
      <c r="A247" s="216"/>
      <c r="B247" s="258" t="s">
        <v>155</v>
      </c>
      <c r="C247" s="216"/>
      <c r="D247" s="241"/>
      <c r="E247" s="216">
        <v>4010</v>
      </c>
      <c r="F247" s="217">
        <v>19068</v>
      </c>
      <c r="G247" s="232">
        <v>18996.65</v>
      </c>
      <c r="H247" s="234">
        <f t="shared" si="3"/>
        <v>99.62581288021818</v>
      </c>
      <c r="I247" s="51"/>
      <c r="J247" s="66"/>
    </row>
    <row r="248" spans="1:10" ht="15" customHeight="1">
      <c r="A248" s="216"/>
      <c r="B248" s="258" t="s">
        <v>163</v>
      </c>
      <c r="C248" s="216"/>
      <c r="D248" s="241"/>
      <c r="E248" s="216">
        <v>4040</v>
      </c>
      <c r="F248" s="217">
        <v>2300</v>
      </c>
      <c r="G248" s="232">
        <v>2192</v>
      </c>
      <c r="H248" s="234">
        <f t="shared" si="3"/>
        <v>95.30434782608695</v>
      </c>
      <c r="I248" s="291">
        <v>1587</v>
      </c>
      <c r="J248" s="67"/>
    </row>
    <row r="249" spans="1:10" ht="15" customHeight="1">
      <c r="A249" s="249"/>
      <c r="B249" s="258" t="s">
        <v>141</v>
      </c>
      <c r="C249" s="216"/>
      <c r="D249" s="241"/>
      <c r="E249" s="216">
        <v>4110</v>
      </c>
      <c r="F249" s="217">
        <v>3850</v>
      </c>
      <c r="G249" s="232">
        <v>3808.08</v>
      </c>
      <c r="H249" s="234">
        <f t="shared" si="3"/>
        <v>98.91116883116882</v>
      </c>
      <c r="I249" s="291">
        <v>272.81</v>
      </c>
      <c r="J249" s="67"/>
    </row>
    <row r="250" spans="1:10" ht="15" customHeight="1">
      <c r="A250" s="249"/>
      <c r="B250" s="258" t="s">
        <v>142</v>
      </c>
      <c r="C250" s="216"/>
      <c r="D250" s="241"/>
      <c r="E250" s="216">
        <v>4120</v>
      </c>
      <c r="F250" s="217">
        <v>750</v>
      </c>
      <c r="G250" s="232">
        <v>614.19</v>
      </c>
      <c r="H250" s="234">
        <f t="shared" si="3"/>
        <v>81.89200000000001</v>
      </c>
      <c r="I250" s="291">
        <v>38.89</v>
      </c>
      <c r="J250" s="67"/>
    </row>
    <row r="251" spans="1:10" ht="15" customHeight="1">
      <c r="A251" s="249"/>
      <c r="B251" s="258" t="s">
        <v>143</v>
      </c>
      <c r="C251" s="216"/>
      <c r="D251" s="241"/>
      <c r="E251" s="216">
        <v>4170</v>
      </c>
      <c r="F251" s="217">
        <v>8232</v>
      </c>
      <c r="G251" s="232">
        <v>8152</v>
      </c>
      <c r="H251" s="234">
        <f t="shared" si="3"/>
        <v>99.02818270165209</v>
      </c>
      <c r="I251" s="291"/>
      <c r="J251" s="67"/>
    </row>
    <row r="252" spans="1:10" ht="15" customHeight="1">
      <c r="A252" s="249"/>
      <c r="B252" s="258" t="s">
        <v>48</v>
      </c>
      <c r="C252" s="216"/>
      <c r="D252" s="241"/>
      <c r="E252" s="216">
        <v>4210</v>
      </c>
      <c r="F252" s="217">
        <v>45000</v>
      </c>
      <c r="G252" s="232">
        <v>44580.76</v>
      </c>
      <c r="H252" s="234">
        <f t="shared" si="3"/>
        <v>99.06835555555557</v>
      </c>
      <c r="I252" s="291"/>
      <c r="J252" s="67"/>
    </row>
    <row r="253" spans="1:10" ht="15" customHeight="1">
      <c r="A253" s="249"/>
      <c r="B253" s="258" t="s">
        <v>164</v>
      </c>
      <c r="C253" s="216"/>
      <c r="D253" s="241"/>
      <c r="E253" s="216">
        <v>4260</v>
      </c>
      <c r="F253" s="217">
        <v>15500</v>
      </c>
      <c r="G253" s="232">
        <v>14189.92</v>
      </c>
      <c r="H253" s="234">
        <f t="shared" si="3"/>
        <v>91.54787096774194</v>
      </c>
      <c r="I253" s="291">
        <v>933.32</v>
      </c>
      <c r="J253" s="67"/>
    </row>
    <row r="254" spans="1:10" ht="15" customHeight="1">
      <c r="A254" s="249"/>
      <c r="B254" s="258" t="s">
        <v>49</v>
      </c>
      <c r="C254" s="216"/>
      <c r="D254" s="241"/>
      <c r="E254" s="216">
        <v>4270</v>
      </c>
      <c r="F254" s="217">
        <v>2800</v>
      </c>
      <c r="G254" s="232">
        <v>2360.25</v>
      </c>
      <c r="H254" s="234">
        <f t="shared" si="3"/>
        <v>84.29464285714286</v>
      </c>
      <c r="I254" s="48"/>
      <c r="J254" s="67"/>
    </row>
    <row r="255" spans="1:10" ht="15" customHeight="1">
      <c r="A255" s="249"/>
      <c r="B255" s="258" t="s">
        <v>165</v>
      </c>
      <c r="C255" s="216"/>
      <c r="D255" s="241"/>
      <c r="E255" s="216">
        <v>4280</v>
      </c>
      <c r="F255" s="217">
        <v>930</v>
      </c>
      <c r="G255" s="232">
        <v>790</v>
      </c>
      <c r="H255" s="234">
        <f t="shared" si="3"/>
        <v>84.94623655913979</v>
      </c>
      <c r="I255" s="48"/>
      <c r="J255" s="67"/>
    </row>
    <row r="256" spans="1:10" ht="15" customHeight="1">
      <c r="A256" s="249"/>
      <c r="B256" s="258" t="s">
        <v>50</v>
      </c>
      <c r="C256" s="216"/>
      <c r="D256" s="241"/>
      <c r="E256" s="216">
        <v>4300</v>
      </c>
      <c r="F256" s="217">
        <v>12500</v>
      </c>
      <c r="G256" s="232">
        <v>12040.4</v>
      </c>
      <c r="H256" s="234">
        <f t="shared" si="3"/>
        <v>96.3232</v>
      </c>
      <c r="I256" s="48"/>
      <c r="J256" s="67"/>
    </row>
    <row r="257" spans="1:10" ht="15" customHeight="1">
      <c r="A257" s="249"/>
      <c r="B257" s="258" t="s">
        <v>168</v>
      </c>
      <c r="C257" s="216"/>
      <c r="D257" s="241"/>
      <c r="E257" s="216">
        <v>4360</v>
      </c>
      <c r="F257" s="217">
        <v>2800</v>
      </c>
      <c r="G257" s="232">
        <v>2708.18</v>
      </c>
      <c r="H257" s="234">
        <f t="shared" si="3"/>
        <v>96.72071428571428</v>
      </c>
      <c r="I257" s="48"/>
      <c r="J257" s="67"/>
    </row>
    <row r="258" spans="1:11" ht="15" customHeight="1">
      <c r="A258" s="249"/>
      <c r="B258" s="258" t="s">
        <v>169</v>
      </c>
      <c r="C258" s="216"/>
      <c r="D258" s="241"/>
      <c r="E258" s="216">
        <v>4370</v>
      </c>
      <c r="F258" s="217">
        <v>600</v>
      </c>
      <c r="G258" s="232">
        <v>540.11</v>
      </c>
      <c r="H258" s="234">
        <f t="shared" si="3"/>
        <v>90.01833333333333</v>
      </c>
      <c r="I258" s="48"/>
      <c r="J258" s="67"/>
      <c r="K258" s="7"/>
    </row>
    <row r="259" spans="1:10" ht="15" customHeight="1">
      <c r="A259" s="249"/>
      <c r="B259" s="258" t="s">
        <v>201</v>
      </c>
      <c r="C259" s="216"/>
      <c r="D259" s="241"/>
      <c r="E259" s="216">
        <v>4430</v>
      </c>
      <c r="F259" s="217">
        <v>8900</v>
      </c>
      <c r="G259" s="232">
        <v>8771.5</v>
      </c>
      <c r="H259" s="234">
        <f t="shared" si="3"/>
        <v>98.5561797752809</v>
      </c>
      <c r="I259" s="50"/>
      <c r="J259" s="67"/>
    </row>
    <row r="260" spans="1:10" ht="15" customHeight="1">
      <c r="A260" s="249"/>
      <c r="B260" s="258" t="s">
        <v>171</v>
      </c>
      <c r="C260" s="216"/>
      <c r="D260" s="241"/>
      <c r="E260" s="216">
        <v>4440</v>
      </c>
      <c r="F260" s="217">
        <v>770</v>
      </c>
      <c r="G260" s="232">
        <v>765.75</v>
      </c>
      <c r="H260" s="234">
        <f t="shared" si="3"/>
        <v>99.44805194805195</v>
      </c>
      <c r="I260" s="40"/>
      <c r="J260" s="67"/>
    </row>
    <row r="261" spans="1:10" ht="7.5" customHeight="1">
      <c r="A261" s="211"/>
      <c r="B261" s="227"/>
      <c r="C261" s="211"/>
      <c r="D261" s="216"/>
      <c r="E261" s="216"/>
      <c r="F261" s="217"/>
      <c r="G261" s="232"/>
      <c r="H261" s="234"/>
      <c r="I261" s="50"/>
      <c r="J261" s="67"/>
    </row>
    <row r="262" spans="1:10" ht="15" customHeight="1">
      <c r="A262" s="216">
        <v>4</v>
      </c>
      <c r="B262" s="227" t="s">
        <v>89</v>
      </c>
      <c r="C262" s="216"/>
      <c r="D262" s="216">
        <v>75495</v>
      </c>
      <c r="E262" s="216"/>
      <c r="F262" s="246">
        <f>SUM(F263:F264)</f>
        <v>2000</v>
      </c>
      <c r="G262" s="246">
        <f>SUM(G263:G264)</f>
        <v>1174.3200000000002</v>
      </c>
      <c r="H262" s="233">
        <f t="shared" si="3"/>
        <v>58.716000000000015</v>
      </c>
      <c r="I262" s="141"/>
      <c r="J262" s="276">
        <f>SUM(F262-G262)</f>
        <v>825.6799999999998</v>
      </c>
    </row>
    <row r="263" spans="1:10" ht="15" customHeight="1">
      <c r="A263" s="216"/>
      <c r="B263" s="278" t="s">
        <v>90</v>
      </c>
      <c r="C263" s="216"/>
      <c r="D263" s="216"/>
      <c r="E263" s="216">
        <v>4210</v>
      </c>
      <c r="F263" s="217">
        <v>1100</v>
      </c>
      <c r="G263" s="232">
        <v>958.32</v>
      </c>
      <c r="H263" s="234">
        <f t="shared" si="3"/>
        <v>87.12</v>
      </c>
      <c r="I263" s="62"/>
      <c r="J263" s="67"/>
    </row>
    <row r="264" spans="1:10" ht="15" customHeight="1">
      <c r="A264" s="216"/>
      <c r="B264" s="278" t="s">
        <v>50</v>
      </c>
      <c r="C264" s="216"/>
      <c r="D264" s="216"/>
      <c r="E264" s="216">
        <v>4300</v>
      </c>
      <c r="F264" s="217">
        <v>900</v>
      </c>
      <c r="G264" s="232">
        <v>216</v>
      </c>
      <c r="H264" s="234">
        <f t="shared" si="3"/>
        <v>24</v>
      </c>
      <c r="I264" s="62"/>
      <c r="J264" s="67"/>
    </row>
    <row r="265" spans="1:10" ht="9" customHeight="1">
      <c r="A265" s="47"/>
      <c r="B265" s="59"/>
      <c r="C265" s="47"/>
      <c r="D265" s="41"/>
      <c r="E265" s="47"/>
      <c r="F265" s="48"/>
      <c r="G265" s="40"/>
      <c r="H265" s="45"/>
      <c r="I265" s="62"/>
      <c r="J265" s="67"/>
    </row>
    <row r="266" spans="1:10" ht="16.5" customHeight="1">
      <c r="A266" s="47"/>
      <c r="B266" s="299" t="s">
        <v>202</v>
      </c>
      <c r="C266" s="216"/>
      <c r="D266" s="41"/>
      <c r="E266" s="47"/>
      <c r="F266" s="48"/>
      <c r="G266" s="40"/>
      <c r="H266" s="45"/>
      <c r="I266" s="62"/>
      <c r="J266" s="67"/>
    </row>
    <row r="267" spans="1:10" ht="16.5" customHeight="1">
      <c r="A267" s="47"/>
      <c r="B267" s="299" t="s">
        <v>203</v>
      </c>
      <c r="C267" s="216"/>
      <c r="D267" s="41"/>
      <c r="E267" s="47"/>
      <c r="F267" s="48"/>
      <c r="G267" s="40"/>
      <c r="H267" s="45"/>
      <c r="I267" s="40"/>
      <c r="J267" s="67"/>
    </row>
    <row r="268" spans="1:10" ht="16.5" customHeight="1">
      <c r="A268" s="47"/>
      <c r="B268" s="299" t="s">
        <v>204</v>
      </c>
      <c r="C268" s="245"/>
      <c r="D268" s="41"/>
      <c r="E268" s="47"/>
      <c r="F268" s="43"/>
      <c r="G268" s="48"/>
      <c r="H268" s="45"/>
      <c r="I268" s="40"/>
      <c r="J268" s="67"/>
    </row>
    <row r="269" spans="1:10" ht="16.5" customHeight="1">
      <c r="A269" s="47"/>
      <c r="B269" s="308" t="s">
        <v>86</v>
      </c>
      <c r="C269" s="245">
        <v>756</v>
      </c>
      <c r="D269" s="33"/>
      <c r="E269" s="32"/>
      <c r="F269" s="239">
        <f>SUM(F272)</f>
        <v>81000</v>
      </c>
      <c r="G269" s="239">
        <f>SUM(G272)</f>
        <v>75328.45999999999</v>
      </c>
      <c r="H269" s="240">
        <f>SUM(G269/F269*100)</f>
        <v>92.99809876543209</v>
      </c>
      <c r="I269" s="239">
        <f>SUM(I272)</f>
        <v>0</v>
      </c>
      <c r="J269" s="239">
        <f>SUM(F269-G269)</f>
        <v>5671.540000000008</v>
      </c>
    </row>
    <row r="270" spans="1:10" ht="6.75" customHeight="1">
      <c r="A270" s="47"/>
      <c r="B270" s="26"/>
      <c r="C270" s="47"/>
      <c r="D270" s="41"/>
      <c r="E270" s="47"/>
      <c r="F270" s="37"/>
      <c r="G270" s="49"/>
      <c r="H270" s="45"/>
      <c r="I270" s="40"/>
      <c r="J270" s="46"/>
    </row>
    <row r="271" spans="1:10" ht="15" customHeight="1">
      <c r="A271" s="216">
        <v>1</v>
      </c>
      <c r="B271" s="227" t="s">
        <v>205</v>
      </c>
      <c r="C271" s="216"/>
      <c r="D271" s="216"/>
      <c r="E271" s="216"/>
      <c r="F271" s="217"/>
      <c r="G271" s="48"/>
      <c r="H271" s="45"/>
      <c r="I271" s="63"/>
      <c r="J271" s="46"/>
    </row>
    <row r="272" spans="1:10" ht="15" customHeight="1">
      <c r="A272" s="216"/>
      <c r="B272" s="227" t="s">
        <v>87</v>
      </c>
      <c r="C272" s="216"/>
      <c r="D272" s="216">
        <v>75647</v>
      </c>
      <c r="E272" s="216"/>
      <c r="F272" s="214">
        <f>SUM(F284+F283+F282+F281+F273)</f>
        <v>81000</v>
      </c>
      <c r="G272" s="214">
        <f>SUM(G284+G283+G282+G281+G273)</f>
        <v>75328.45999999999</v>
      </c>
      <c r="H272" s="233">
        <f>SUM(G272/F272*100)</f>
        <v>92.99809876543209</v>
      </c>
      <c r="I272" s="52"/>
      <c r="J272" s="276">
        <f>SUM(F272-G272)</f>
        <v>5671.540000000008</v>
      </c>
    </row>
    <row r="273" spans="1:10" ht="15" customHeight="1">
      <c r="A273" s="216"/>
      <c r="B273" s="258" t="s">
        <v>206</v>
      </c>
      <c r="C273" s="216"/>
      <c r="D273" s="241"/>
      <c r="E273" s="216">
        <v>4100</v>
      </c>
      <c r="F273" s="217">
        <v>36500</v>
      </c>
      <c r="G273" s="291">
        <v>35821.2</v>
      </c>
      <c r="H273" s="234">
        <f>SUM(G273/F273*100)</f>
        <v>98.14027397260273</v>
      </c>
      <c r="I273" s="52"/>
      <c r="J273" s="54"/>
    </row>
    <row r="274" spans="1:10" ht="6" customHeight="1">
      <c r="A274" s="121"/>
      <c r="B274" s="205"/>
      <c r="C274" s="123"/>
      <c r="D274" s="123"/>
      <c r="E274" s="123"/>
      <c r="F274" s="76"/>
      <c r="G274" s="76"/>
      <c r="H274" s="125"/>
      <c r="I274" s="185"/>
      <c r="J274" s="197"/>
    </row>
    <row r="275" spans="1:10" ht="6" customHeight="1">
      <c r="A275" s="127"/>
      <c r="B275" s="128"/>
      <c r="C275" s="129"/>
      <c r="D275" s="129"/>
      <c r="E275" s="129"/>
      <c r="F275" s="198"/>
      <c r="G275" s="198"/>
      <c r="H275" s="199"/>
      <c r="I275" s="198"/>
      <c r="J275" s="200"/>
    </row>
    <row r="276" spans="1:10" ht="9.75" customHeight="1" thickBot="1">
      <c r="A276" s="133"/>
      <c r="B276" s="188"/>
      <c r="C276" s="189"/>
      <c r="D276" s="189"/>
      <c r="E276" s="189"/>
      <c r="F276" s="192"/>
      <c r="G276" s="192"/>
      <c r="H276" s="201"/>
      <c r="I276" s="190"/>
      <c r="J276" s="193"/>
    </row>
    <row r="277" spans="1:10" ht="18" customHeight="1">
      <c r="A277" s="463" t="s">
        <v>63</v>
      </c>
      <c r="B277" s="463" t="s">
        <v>15</v>
      </c>
      <c r="C277" s="465" t="s">
        <v>34</v>
      </c>
      <c r="D277" s="465"/>
      <c r="E277" s="466"/>
      <c r="F277" s="155" t="s">
        <v>13</v>
      </c>
      <c r="G277" s="465" t="s">
        <v>14</v>
      </c>
      <c r="H277" s="466"/>
      <c r="I277" s="467" t="s">
        <v>33</v>
      </c>
      <c r="J277" s="447" t="s">
        <v>310</v>
      </c>
    </row>
    <row r="278" spans="1:10" ht="17.25" customHeight="1" thickBot="1">
      <c r="A278" s="464"/>
      <c r="B278" s="464"/>
      <c r="C278" s="148" t="s">
        <v>17</v>
      </c>
      <c r="D278" s="133" t="s">
        <v>18</v>
      </c>
      <c r="E278" s="149" t="s">
        <v>19</v>
      </c>
      <c r="F278" s="154" t="s">
        <v>16</v>
      </c>
      <c r="G278" s="148" t="s">
        <v>20</v>
      </c>
      <c r="H278" s="156" t="s">
        <v>21</v>
      </c>
      <c r="I278" s="468"/>
      <c r="J278" s="451" t="s">
        <v>311</v>
      </c>
    </row>
    <row r="279" spans="1:10" ht="16.5" customHeight="1" thickBot="1">
      <c r="A279" s="145">
        <v>1</v>
      </c>
      <c r="B279" s="153">
        <v>2</v>
      </c>
      <c r="C279" s="147">
        <v>3</v>
      </c>
      <c r="D279" s="143">
        <v>4</v>
      </c>
      <c r="E279" s="144">
        <v>5</v>
      </c>
      <c r="F279" s="153">
        <v>6</v>
      </c>
      <c r="G279" s="147">
        <v>7</v>
      </c>
      <c r="H279" s="157">
        <v>8</v>
      </c>
      <c r="I279" s="153">
        <v>9</v>
      </c>
      <c r="J279" s="153">
        <v>10</v>
      </c>
    </row>
    <row r="280" spans="1:10" ht="9" customHeight="1">
      <c r="A280" s="163"/>
      <c r="B280" s="163"/>
      <c r="C280" s="163"/>
      <c r="D280" s="163"/>
      <c r="E280" s="163"/>
      <c r="F280" s="163"/>
      <c r="G280" s="163"/>
      <c r="H280" s="204"/>
      <c r="I280" s="163"/>
      <c r="J280" s="163"/>
    </row>
    <row r="281" spans="1:10" ht="15" customHeight="1">
      <c r="A281" s="32"/>
      <c r="B281" s="258" t="s">
        <v>48</v>
      </c>
      <c r="C281" s="216"/>
      <c r="D281" s="241"/>
      <c r="E281" s="216">
        <v>4210</v>
      </c>
      <c r="F281" s="217">
        <v>1300</v>
      </c>
      <c r="G281" s="291">
        <v>439.74</v>
      </c>
      <c r="H281" s="234">
        <f aca="true" t="shared" si="4" ref="H281:H286">SUM(G281/F281*100)</f>
        <v>33.826153846153844</v>
      </c>
      <c r="I281" s="40"/>
      <c r="J281" s="46"/>
    </row>
    <row r="282" spans="1:10" ht="15" customHeight="1">
      <c r="A282" s="32"/>
      <c r="B282" s="258" t="s">
        <v>50</v>
      </c>
      <c r="C282" s="216"/>
      <c r="D282" s="241"/>
      <c r="E282" s="216">
        <v>4300</v>
      </c>
      <c r="F282" s="217">
        <v>38000</v>
      </c>
      <c r="G282" s="309">
        <v>37498.4</v>
      </c>
      <c r="H282" s="234">
        <f t="shared" si="4"/>
        <v>98.68</v>
      </c>
      <c r="I282" s="140"/>
      <c r="J282" s="46"/>
    </row>
    <row r="283" spans="1:10" ht="15" customHeight="1">
      <c r="A283" s="32"/>
      <c r="B283" s="258" t="s">
        <v>55</v>
      </c>
      <c r="C283" s="216"/>
      <c r="D283" s="241"/>
      <c r="E283" s="216">
        <v>4430</v>
      </c>
      <c r="F283" s="217">
        <v>2000</v>
      </c>
      <c r="G283" s="309">
        <v>900</v>
      </c>
      <c r="H283" s="234">
        <f t="shared" si="4"/>
        <v>45</v>
      </c>
      <c r="I283" s="166"/>
      <c r="J283" s="164"/>
    </row>
    <row r="284" spans="1:10" ht="15" customHeight="1">
      <c r="A284" s="32"/>
      <c r="B284" s="258" t="s">
        <v>207</v>
      </c>
      <c r="C284" s="216"/>
      <c r="D284" s="241"/>
      <c r="E284" s="216">
        <v>4610</v>
      </c>
      <c r="F284" s="217">
        <v>3200</v>
      </c>
      <c r="G284" s="309">
        <v>669.12</v>
      </c>
      <c r="H284" s="234">
        <f t="shared" si="4"/>
        <v>20.91</v>
      </c>
      <c r="I284" s="166"/>
      <c r="J284" s="164"/>
    </row>
    <row r="285" spans="1:10" ht="9" customHeight="1">
      <c r="A285" s="70"/>
      <c r="B285" s="19"/>
      <c r="C285" s="23"/>
      <c r="D285" s="72"/>
      <c r="E285" s="23"/>
      <c r="F285" s="48"/>
      <c r="G285" s="43"/>
      <c r="H285" s="181"/>
      <c r="I285" s="120"/>
      <c r="J285" s="73"/>
    </row>
    <row r="286" spans="1:10" ht="16.5" customHeight="1">
      <c r="A286" s="32"/>
      <c r="B286" s="229" t="s">
        <v>57</v>
      </c>
      <c r="C286" s="245">
        <v>757</v>
      </c>
      <c r="D286" s="33"/>
      <c r="E286" s="34"/>
      <c r="F286" s="239">
        <f>SUM(F288+F290)</f>
        <v>325000</v>
      </c>
      <c r="G286" s="239">
        <f>SUM(G288+G290)</f>
        <v>325111.43</v>
      </c>
      <c r="H286" s="240">
        <f t="shared" si="4"/>
        <v>100.03428615384615</v>
      </c>
      <c r="I286" s="166"/>
      <c r="J286" s="239">
        <f>SUM(F286-G286)</f>
        <v>-111.42999999999302</v>
      </c>
    </row>
    <row r="287" spans="1:11" ht="9" customHeight="1">
      <c r="A287" s="32"/>
      <c r="B287" s="26"/>
      <c r="C287" s="32"/>
      <c r="D287" s="33"/>
      <c r="E287" s="34"/>
      <c r="F287" s="37"/>
      <c r="G287" s="38"/>
      <c r="H287" s="39"/>
      <c r="I287" s="166"/>
      <c r="J287" s="164"/>
      <c r="K287" s="7"/>
    </row>
    <row r="288" spans="1:10" ht="15" customHeight="1">
      <c r="A288" s="216">
        <v>1</v>
      </c>
      <c r="B288" s="310" t="s">
        <v>208</v>
      </c>
      <c r="C288" s="216"/>
      <c r="D288" s="241">
        <v>75702</v>
      </c>
      <c r="E288" s="216">
        <v>8010</v>
      </c>
      <c r="F288" s="217">
        <v>5000</v>
      </c>
      <c r="G288" s="304">
        <v>5000</v>
      </c>
      <c r="H288" s="234">
        <f>SUM(G288/F288*100)</f>
        <v>100</v>
      </c>
      <c r="I288" s="166"/>
      <c r="J288" s="239">
        <f>SUM(F288-G288)</f>
        <v>0</v>
      </c>
    </row>
    <row r="289" spans="1:10" ht="9" customHeight="1">
      <c r="A289" s="216"/>
      <c r="B289" s="211"/>
      <c r="C289" s="216"/>
      <c r="D289" s="216"/>
      <c r="E289" s="216"/>
      <c r="F289" s="217"/>
      <c r="G289" s="38"/>
      <c r="H289" s="45"/>
      <c r="I289" s="40"/>
      <c r="J289" s="46"/>
    </row>
    <row r="290" spans="1:10" ht="15" customHeight="1">
      <c r="A290" s="216">
        <v>2</v>
      </c>
      <c r="B290" s="211" t="s">
        <v>209</v>
      </c>
      <c r="C290" s="216"/>
      <c r="D290" s="216">
        <v>75702</v>
      </c>
      <c r="E290" s="216">
        <v>8110</v>
      </c>
      <c r="F290" s="217">
        <v>320000</v>
      </c>
      <c r="G290" s="236">
        <v>320111.43</v>
      </c>
      <c r="H290" s="234">
        <f>SUM(G290/F290*100)</f>
        <v>100.03482187499999</v>
      </c>
      <c r="I290" s="40"/>
      <c r="J290" s="236">
        <f>SUM(F290-G290)</f>
        <v>-111.42999999999302</v>
      </c>
    </row>
    <row r="291" spans="1:10" ht="9" customHeight="1">
      <c r="A291" s="32"/>
      <c r="B291" s="25"/>
      <c r="C291" s="47"/>
      <c r="D291" s="41"/>
      <c r="E291" s="47"/>
      <c r="F291" s="48"/>
      <c r="G291" s="40"/>
      <c r="H291" s="45"/>
      <c r="I291" s="40"/>
      <c r="J291" s="46"/>
    </row>
    <row r="292" spans="1:10" ht="16.5" customHeight="1">
      <c r="A292" s="245"/>
      <c r="B292" s="229" t="s">
        <v>58</v>
      </c>
      <c r="C292" s="245">
        <v>801</v>
      </c>
      <c r="D292" s="306"/>
      <c r="E292" s="245"/>
      <c r="F292" s="238">
        <f>SUM(F294+F314+F325+F352+F371+F386+F398+F400+F418+F420)</f>
        <v>7442632</v>
      </c>
      <c r="G292" s="239">
        <f>SUM(G294+G314+G325+G352+G371+G386+G398+G400+G418+G420)</f>
        <v>7357297.82</v>
      </c>
      <c r="H292" s="240">
        <f aca="true" t="shared" si="5" ref="H292:H340">SUM(G292/F292*100)</f>
        <v>98.85344082577238</v>
      </c>
      <c r="I292" s="238">
        <f>SUM(I294+I314+I325+I352+I371+I386+I398+I400+I418+I420)</f>
        <v>541872.85</v>
      </c>
      <c r="J292" s="239">
        <f>SUM(F292-G292)</f>
        <v>85334.1799999997</v>
      </c>
    </row>
    <row r="293" spans="1:10" ht="9" customHeight="1">
      <c r="A293" s="245"/>
      <c r="B293" s="215"/>
      <c r="C293" s="216"/>
      <c r="D293" s="241"/>
      <c r="E293" s="216"/>
      <c r="F293" s="291"/>
      <c r="G293" s="236"/>
      <c r="H293" s="234"/>
      <c r="I293" s="232"/>
      <c r="J293" s="293"/>
    </row>
    <row r="294" spans="1:10" ht="15" customHeight="1">
      <c r="A294" s="216">
        <v>1</v>
      </c>
      <c r="B294" s="215" t="s">
        <v>59</v>
      </c>
      <c r="C294" s="216"/>
      <c r="D294" s="241">
        <v>80101</v>
      </c>
      <c r="E294" s="216"/>
      <c r="F294" s="311">
        <f>SUM(F295:F312)</f>
        <v>3794200</v>
      </c>
      <c r="G294" s="270">
        <f>SUM(G295:G312)</f>
        <v>3757902.1100000003</v>
      </c>
      <c r="H294" s="233">
        <f t="shared" si="5"/>
        <v>99.04333219123926</v>
      </c>
      <c r="I294" s="270">
        <f>SUM(I295:I312)</f>
        <v>295329.66000000003</v>
      </c>
      <c r="J294" s="276">
        <f>SUM(F294-G294)</f>
        <v>36297.889999999665</v>
      </c>
    </row>
    <row r="295" spans="1:10" ht="15" customHeight="1">
      <c r="A295" s="245"/>
      <c r="B295" s="258" t="s">
        <v>162</v>
      </c>
      <c r="C295" s="216"/>
      <c r="D295" s="241"/>
      <c r="E295" s="216">
        <v>3020</v>
      </c>
      <c r="F295" s="291">
        <v>219400</v>
      </c>
      <c r="G295" s="236">
        <v>218692.28</v>
      </c>
      <c r="H295" s="234">
        <f t="shared" si="5"/>
        <v>99.67742935278031</v>
      </c>
      <c r="I295" s="232"/>
      <c r="J295" s="293"/>
    </row>
    <row r="296" spans="1:10" ht="15" customHeight="1">
      <c r="A296" s="245"/>
      <c r="B296" s="258" t="s">
        <v>155</v>
      </c>
      <c r="C296" s="216"/>
      <c r="D296" s="241"/>
      <c r="E296" s="216">
        <v>4010</v>
      </c>
      <c r="F296" s="291">
        <v>2430188</v>
      </c>
      <c r="G296" s="236">
        <v>2427971.1</v>
      </c>
      <c r="H296" s="234">
        <f t="shared" si="5"/>
        <v>99.90877660493757</v>
      </c>
      <c r="I296" s="232">
        <v>51401.88</v>
      </c>
      <c r="J296" s="293"/>
    </row>
    <row r="297" spans="1:10" ht="15" customHeight="1">
      <c r="A297" s="245"/>
      <c r="B297" s="258" t="s">
        <v>163</v>
      </c>
      <c r="C297" s="216"/>
      <c r="D297" s="241"/>
      <c r="E297" s="216">
        <v>4040</v>
      </c>
      <c r="F297" s="291">
        <v>179962</v>
      </c>
      <c r="G297" s="236">
        <v>179962</v>
      </c>
      <c r="H297" s="234">
        <f t="shared" si="5"/>
        <v>100</v>
      </c>
      <c r="I297" s="232">
        <v>192550</v>
      </c>
      <c r="J297" s="293"/>
    </row>
    <row r="298" spans="1:10" ht="15" customHeight="1">
      <c r="A298" s="245"/>
      <c r="B298" s="258" t="s">
        <v>141</v>
      </c>
      <c r="C298" s="216"/>
      <c r="D298" s="241"/>
      <c r="E298" s="216">
        <v>4110</v>
      </c>
      <c r="F298" s="291">
        <v>418670</v>
      </c>
      <c r="G298" s="236">
        <v>417142.31</v>
      </c>
      <c r="H298" s="234">
        <f t="shared" si="5"/>
        <v>99.63510879690448</v>
      </c>
      <c r="I298" s="232">
        <v>40687.7</v>
      </c>
      <c r="J298" s="293"/>
    </row>
    <row r="299" spans="1:10" ht="15" customHeight="1">
      <c r="A299" s="245"/>
      <c r="B299" s="258" t="s">
        <v>142</v>
      </c>
      <c r="C299" s="216"/>
      <c r="D299" s="241"/>
      <c r="E299" s="216">
        <v>4120</v>
      </c>
      <c r="F299" s="291">
        <v>68680</v>
      </c>
      <c r="G299" s="236">
        <v>67698.08</v>
      </c>
      <c r="H299" s="234">
        <f t="shared" si="5"/>
        <v>98.57029702970297</v>
      </c>
      <c r="I299" s="232">
        <v>5976.79</v>
      </c>
      <c r="J299" s="293"/>
    </row>
    <row r="300" spans="1:10" ht="15" customHeight="1">
      <c r="A300" s="245"/>
      <c r="B300" s="258" t="s">
        <v>143</v>
      </c>
      <c r="C300" s="216"/>
      <c r="D300" s="241"/>
      <c r="E300" s="216">
        <v>4170</v>
      </c>
      <c r="F300" s="291">
        <v>7600</v>
      </c>
      <c r="G300" s="236">
        <v>6355.5</v>
      </c>
      <c r="H300" s="234">
        <f t="shared" si="5"/>
        <v>83.625</v>
      </c>
      <c r="I300" s="232">
        <v>126.5</v>
      </c>
      <c r="J300" s="293"/>
    </row>
    <row r="301" spans="1:10" ht="15" customHeight="1">
      <c r="A301" s="245"/>
      <c r="B301" s="258" t="s">
        <v>48</v>
      </c>
      <c r="C301" s="216"/>
      <c r="D301" s="241"/>
      <c r="E301" s="216">
        <v>4210</v>
      </c>
      <c r="F301" s="291">
        <v>157040</v>
      </c>
      <c r="G301" s="236">
        <v>145432.84</v>
      </c>
      <c r="H301" s="234">
        <f t="shared" si="5"/>
        <v>92.60878757004585</v>
      </c>
      <c r="I301" s="232">
        <v>49.9</v>
      </c>
      <c r="J301" s="293"/>
    </row>
    <row r="302" spans="1:10" ht="15" customHeight="1">
      <c r="A302" s="245"/>
      <c r="B302" s="258" t="s">
        <v>210</v>
      </c>
      <c r="C302" s="216"/>
      <c r="D302" s="241"/>
      <c r="E302" s="216">
        <v>4240</v>
      </c>
      <c r="F302" s="291">
        <v>16400</v>
      </c>
      <c r="G302" s="236">
        <v>14220.68</v>
      </c>
      <c r="H302" s="234">
        <f t="shared" si="5"/>
        <v>86.71146341463415</v>
      </c>
      <c r="I302" s="232"/>
      <c r="J302" s="293"/>
    </row>
    <row r="303" spans="1:10" ht="15" customHeight="1">
      <c r="A303" s="245"/>
      <c r="B303" s="258" t="s">
        <v>189</v>
      </c>
      <c r="C303" s="216"/>
      <c r="D303" s="241"/>
      <c r="E303" s="216">
        <v>4260</v>
      </c>
      <c r="F303" s="291">
        <v>73050</v>
      </c>
      <c r="G303" s="236">
        <v>67167.72</v>
      </c>
      <c r="H303" s="234">
        <f t="shared" si="5"/>
        <v>91.94759753593429</v>
      </c>
      <c r="I303" s="232">
        <v>3467.89</v>
      </c>
      <c r="J303" s="293"/>
    </row>
    <row r="304" spans="1:10" ht="15" customHeight="1">
      <c r="A304" s="245"/>
      <c r="B304" s="258" t="s">
        <v>49</v>
      </c>
      <c r="C304" s="216"/>
      <c r="D304" s="241"/>
      <c r="E304" s="216">
        <v>4270</v>
      </c>
      <c r="F304" s="291">
        <v>1700</v>
      </c>
      <c r="G304" s="236">
        <v>1511.8</v>
      </c>
      <c r="H304" s="234">
        <f t="shared" si="5"/>
        <v>88.92941176470588</v>
      </c>
      <c r="I304" s="232"/>
      <c r="J304" s="293"/>
    </row>
    <row r="305" spans="1:10" ht="15" customHeight="1">
      <c r="A305" s="245"/>
      <c r="B305" s="258" t="s">
        <v>165</v>
      </c>
      <c r="C305" s="216"/>
      <c r="D305" s="241"/>
      <c r="E305" s="216">
        <v>4280</v>
      </c>
      <c r="F305" s="291">
        <v>3700</v>
      </c>
      <c r="G305" s="236">
        <v>3325</v>
      </c>
      <c r="H305" s="234">
        <f t="shared" si="5"/>
        <v>89.86486486486487</v>
      </c>
      <c r="I305" s="232"/>
      <c r="J305" s="293"/>
    </row>
    <row r="306" spans="1:10" ht="15" customHeight="1">
      <c r="A306" s="245"/>
      <c r="B306" s="258" t="s">
        <v>50</v>
      </c>
      <c r="C306" s="216"/>
      <c r="D306" s="241"/>
      <c r="E306" s="216">
        <v>4300</v>
      </c>
      <c r="F306" s="291">
        <v>30800</v>
      </c>
      <c r="G306" s="236">
        <v>26291.67</v>
      </c>
      <c r="H306" s="234">
        <f t="shared" si="5"/>
        <v>85.36256493506494</v>
      </c>
      <c r="I306" s="232">
        <v>1069</v>
      </c>
      <c r="J306" s="293"/>
    </row>
    <row r="307" spans="1:10" ht="15" customHeight="1">
      <c r="A307" s="245"/>
      <c r="B307" s="258" t="s">
        <v>167</v>
      </c>
      <c r="C307" s="216"/>
      <c r="D307" s="241"/>
      <c r="E307" s="216">
        <v>4350</v>
      </c>
      <c r="F307" s="291">
        <v>3706</v>
      </c>
      <c r="G307" s="236">
        <v>3552.16</v>
      </c>
      <c r="H307" s="234">
        <f t="shared" si="5"/>
        <v>95.84889368591473</v>
      </c>
      <c r="I307" s="232"/>
      <c r="J307" s="293"/>
    </row>
    <row r="308" spans="1:10" ht="15" customHeight="1">
      <c r="A308" s="245"/>
      <c r="B308" s="258" t="s">
        <v>169</v>
      </c>
      <c r="C308" s="216"/>
      <c r="D308" s="241"/>
      <c r="E308" s="216">
        <v>4370</v>
      </c>
      <c r="F308" s="291">
        <v>5750</v>
      </c>
      <c r="G308" s="236">
        <v>4735.48</v>
      </c>
      <c r="H308" s="234">
        <f t="shared" si="5"/>
        <v>82.35617391304348</v>
      </c>
      <c r="I308" s="232"/>
      <c r="J308" s="293"/>
    </row>
    <row r="309" spans="1:10" ht="15" customHeight="1">
      <c r="A309" s="245"/>
      <c r="B309" s="224" t="s">
        <v>170</v>
      </c>
      <c r="C309" s="216"/>
      <c r="D309" s="241"/>
      <c r="E309" s="216">
        <v>4410</v>
      </c>
      <c r="F309" s="291">
        <v>7400</v>
      </c>
      <c r="G309" s="236">
        <v>6488.65</v>
      </c>
      <c r="H309" s="234">
        <f t="shared" si="5"/>
        <v>87.68445945945945</v>
      </c>
      <c r="I309" s="232"/>
      <c r="J309" s="293"/>
    </row>
    <row r="310" spans="1:10" ht="15" customHeight="1">
      <c r="A310" s="245"/>
      <c r="B310" s="258" t="s">
        <v>55</v>
      </c>
      <c r="C310" s="216"/>
      <c r="D310" s="241"/>
      <c r="E310" s="216">
        <v>4430</v>
      </c>
      <c r="F310" s="291">
        <v>7054</v>
      </c>
      <c r="G310" s="236">
        <v>6171.1</v>
      </c>
      <c r="H310" s="234">
        <f t="shared" si="5"/>
        <v>87.48369719308194</v>
      </c>
      <c r="I310" s="235"/>
      <c r="J310" s="293"/>
    </row>
    <row r="311" spans="1:11" ht="15" customHeight="1">
      <c r="A311" s="245"/>
      <c r="B311" s="224" t="s">
        <v>211</v>
      </c>
      <c r="C311" s="275"/>
      <c r="D311" s="241"/>
      <c r="E311" s="216">
        <v>4440</v>
      </c>
      <c r="F311" s="291">
        <v>161600</v>
      </c>
      <c r="G311" s="236">
        <v>160608.74</v>
      </c>
      <c r="H311" s="234">
        <f t="shared" si="5"/>
        <v>99.38659653465346</v>
      </c>
      <c r="I311" s="235"/>
      <c r="J311" s="293"/>
      <c r="K311" s="7"/>
    </row>
    <row r="312" spans="1:10" ht="15" customHeight="1">
      <c r="A312" s="245"/>
      <c r="B312" s="224" t="s">
        <v>212</v>
      </c>
      <c r="C312" s="275"/>
      <c r="D312" s="241"/>
      <c r="E312" s="216">
        <v>4700</v>
      </c>
      <c r="F312" s="291">
        <v>1500</v>
      </c>
      <c r="G312" s="236">
        <v>575</v>
      </c>
      <c r="H312" s="234">
        <f t="shared" si="5"/>
        <v>38.333333333333336</v>
      </c>
      <c r="I312" s="235"/>
      <c r="J312" s="293"/>
    </row>
    <row r="313" spans="1:10" ht="9" customHeight="1">
      <c r="A313" s="245"/>
      <c r="B313" s="312"/>
      <c r="C313" s="241"/>
      <c r="D313" s="315"/>
      <c r="E313" s="313"/>
      <c r="F313" s="291"/>
      <c r="G313" s="314"/>
      <c r="H313" s="234"/>
      <c r="I313" s="232"/>
      <c r="J313" s="293"/>
    </row>
    <row r="314" spans="1:10" ht="15" customHeight="1">
      <c r="A314" s="216">
        <v>2</v>
      </c>
      <c r="B314" s="316" t="s">
        <v>61</v>
      </c>
      <c r="C314" s="245"/>
      <c r="D314" s="241">
        <v>80103</v>
      </c>
      <c r="E314" s="245"/>
      <c r="F314" s="292">
        <f>SUM(F315:F323)</f>
        <v>353100</v>
      </c>
      <c r="G314" s="276">
        <f>SUM(G315:G323)</f>
        <v>351530.7</v>
      </c>
      <c r="H314" s="233">
        <f t="shared" si="5"/>
        <v>99.55556499575191</v>
      </c>
      <c r="I314" s="276">
        <f>SUM(I315:I323)</f>
        <v>33618.61</v>
      </c>
      <c r="J314" s="276">
        <f>SUM(F314-G314)</f>
        <v>1569.2999999999884</v>
      </c>
    </row>
    <row r="315" spans="1:10" ht="15" customHeight="1">
      <c r="A315" s="245"/>
      <c r="B315" s="258" t="s">
        <v>162</v>
      </c>
      <c r="C315" s="216"/>
      <c r="D315" s="216"/>
      <c r="E315" s="216">
        <v>3020</v>
      </c>
      <c r="F315" s="291">
        <v>24050</v>
      </c>
      <c r="G315" s="236">
        <v>23418</v>
      </c>
      <c r="H315" s="234">
        <f t="shared" si="5"/>
        <v>97.37214137214137</v>
      </c>
      <c r="I315" s="232"/>
      <c r="J315" s="293"/>
    </row>
    <row r="316" spans="1:10" ht="15" customHeight="1">
      <c r="A316" s="245"/>
      <c r="B316" s="258" t="s">
        <v>155</v>
      </c>
      <c r="C316" s="216"/>
      <c r="D316" s="216"/>
      <c r="E316" s="216">
        <v>4010</v>
      </c>
      <c r="F316" s="291">
        <v>231630</v>
      </c>
      <c r="G316" s="236">
        <v>231192.97</v>
      </c>
      <c r="H316" s="234">
        <f t="shared" si="5"/>
        <v>99.811324094461</v>
      </c>
      <c r="I316" s="232">
        <v>8416.76</v>
      </c>
      <c r="J316" s="293"/>
    </row>
    <row r="317" spans="1:10" ht="15" customHeight="1">
      <c r="A317" s="245"/>
      <c r="B317" s="258" t="s">
        <v>163</v>
      </c>
      <c r="C317" s="216"/>
      <c r="D317" s="216"/>
      <c r="E317" s="216">
        <v>4040</v>
      </c>
      <c r="F317" s="291">
        <v>15770</v>
      </c>
      <c r="G317" s="236">
        <v>15770</v>
      </c>
      <c r="H317" s="234">
        <f t="shared" si="5"/>
        <v>100</v>
      </c>
      <c r="I317" s="232">
        <v>19845</v>
      </c>
      <c r="J317" s="293"/>
    </row>
    <row r="318" spans="1:10" ht="15" customHeight="1">
      <c r="A318" s="245"/>
      <c r="B318" s="258" t="s">
        <v>141</v>
      </c>
      <c r="C318" s="216"/>
      <c r="D318" s="216"/>
      <c r="E318" s="216">
        <v>4110</v>
      </c>
      <c r="F318" s="291">
        <v>40300</v>
      </c>
      <c r="G318" s="236">
        <v>40040.96</v>
      </c>
      <c r="H318" s="234">
        <f t="shared" si="5"/>
        <v>99.35722084367245</v>
      </c>
      <c r="I318" s="232">
        <v>4664.43</v>
      </c>
      <c r="J318" s="293"/>
    </row>
    <row r="319" spans="1:10" ht="15" customHeight="1">
      <c r="A319" s="245"/>
      <c r="B319" s="258" t="s">
        <v>142</v>
      </c>
      <c r="C319" s="216"/>
      <c r="D319" s="216"/>
      <c r="E319" s="216">
        <v>4120</v>
      </c>
      <c r="F319" s="291">
        <v>6650</v>
      </c>
      <c r="G319" s="236">
        <v>6496.59</v>
      </c>
      <c r="H319" s="234">
        <f t="shared" si="5"/>
        <v>97.69308270676692</v>
      </c>
      <c r="I319" s="232">
        <v>692.42</v>
      </c>
      <c r="J319" s="293"/>
    </row>
    <row r="320" spans="1:10" ht="15" customHeight="1">
      <c r="A320" s="245"/>
      <c r="B320" s="258" t="s">
        <v>213</v>
      </c>
      <c r="C320" s="216"/>
      <c r="D320" s="317"/>
      <c r="E320" s="216">
        <v>4210</v>
      </c>
      <c r="F320" s="291">
        <v>10200</v>
      </c>
      <c r="G320" s="236">
        <v>10177.77</v>
      </c>
      <c r="H320" s="234">
        <f t="shared" si="5"/>
        <v>99.78205882352941</v>
      </c>
      <c r="I320" s="232"/>
      <c r="J320" s="293"/>
    </row>
    <row r="321" spans="1:10" ht="15" customHeight="1">
      <c r="A321" s="245"/>
      <c r="B321" s="258" t="s">
        <v>210</v>
      </c>
      <c r="C321" s="216"/>
      <c r="D321" s="216"/>
      <c r="E321" s="216">
        <v>4240</v>
      </c>
      <c r="F321" s="291">
        <v>1300</v>
      </c>
      <c r="G321" s="314">
        <v>1285.41</v>
      </c>
      <c r="H321" s="234">
        <f t="shared" si="5"/>
        <v>98.87769230769231</v>
      </c>
      <c r="I321" s="232"/>
      <c r="J321" s="293"/>
    </row>
    <row r="322" spans="1:10" ht="15" customHeight="1">
      <c r="A322" s="245"/>
      <c r="B322" s="258" t="s">
        <v>49</v>
      </c>
      <c r="C322" s="216"/>
      <c r="D322" s="216"/>
      <c r="E322" s="216">
        <v>4270</v>
      </c>
      <c r="F322" s="291">
        <v>7000</v>
      </c>
      <c r="G322" s="314">
        <v>7000</v>
      </c>
      <c r="H322" s="234">
        <f t="shared" si="5"/>
        <v>100</v>
      </c>
      <c r="I322" s="232"/>
      <c r="J322" s="293"/>
    </row>
    <row r="323" spans="1:10" ht="15" customHeight="1">
      <c r="A323" s="245"/>
      <c r="B323" s="258" t="s">
        <v>171</v>
      </c>
      <c r="C323" s="216"/>
      <c r="D323" s="216"/>
      <c r="E323" s="216">
        <v>4440</v>
      </c>
      <c r="F323" s="291">
        <v>16200</v>
      </c>
      <c r="G323" s="236">
        <v>16149</v>
      </c>
      <c r="H323" s="234">
        <f t="shared" si="5"/>
        <v>99.68518518518519</v>
      </c>
      <c r="I323" s="232"/>
      <c r="J323" s="293"/>
    </row>
    <row r="324" spans="1:10" ht="9" customHeight="1">
      <c r="A324" s="245"/>
      <c r="B324" s="215"/>
      <c r="C324" s="216"/>
      <c r="D324" s="216"/>
      <c r="E324" s="216"/>
      <c r="F324" s="291"/>
      <c r="G324" s="236"/>
      <c r="H324" s="234"/>
      <c r="I324" s="232"/>
      <c r="J324" s="293"/>
    </row>
    <row r="325" spans="1:10" ht="15" customHeight="1">
      <c r="A325" s="216">
        <v>3</v>
      </c>
      <c r="B325" s="316" t="s">
        <v>62</v>
      </c>
      <c r="C325" s="216"/>
      <c r="D325" s="216">
        <v>80104</v>
      </c>
      <c r="E325" s="216"/>
      <c r="F325" s="246">
        <f>SUM(F326:F340,F348:F350)</f>
        <v>684500</v>
      </c>
      <c r="G325" s="246">
        <f>SUM(G326:G340,G348:G350)</f>
        <v>677675.12</v>
      </c>
      <c r="H325" s="233">
        <f t="shared" si="5"/>
        <v>99.00293937180423</v>
      </c>
      <c r="I325" s="246">
        <f>SUM(I326:I340,I348:I350)</f>
        <v>48734.43</v>
      </c>
      <c r="J325" s="276">
        <f>SUM(F325-G325)</f>
        <v>6824.880000000005</v>
      </c>
    </row>
    <row r="326" spans="1:10" ht="15" customHeight="1">
      <c r="A326" s="245"/>
      <c r="B326" s="258" t="s">
        <v>162</v>
      </c>
      <c r="C326" s="216"/>
      <c r="D326" s="216"/>
      <c r="E326" s="241">
        <v>3020</v>
      </c>
      <c r="F326" s="232">
        <v>26800</v>
      </c>
      <c r="G326" s="236">
        <v>26762.6</v>
      </c>
      <c r="H326" s="234">
        <f t="shared" si="5"/>
        <v>99.86044776119402</v>
      </c>
      <c r="I326" s="232"/>
      <c r="J326" s="293"/>
    </row>
    <row r="327" spans="1:10" ht="15" customHeight="1">
      <c r="A327" s="245"/>
      <c r="B327" s="258" t="s">
        <v>155</v>
      </c>
      <c r="C327" s="216"/>
      <c r="D327" s="216"/>
      <c r="E327" s="241">
        <v>4010</v>
      </c>
      <c r="F327" s="232">
        <v>418822</v>
      </c>
      <c r="G327" s="236">
        <v>418742.29</v>
      </c>
      <c r="H327" s="234">
        <f t="shared" si="5"/>
        <v>99.98096804847883</v>
      </c>
      <c r="I327" s="232">
        <v>7159.8</v>
      </c>
      <c r="J327" s="293"/>
    </row>
    <row r="328" spans="1:10" ht="15" customHeight="1">
      <c r="A328" s="245"/>
      <c r="B328" s="258" t="s">
        <v>163</v>
      </c>
      <c r="C328" s="216"/>
      <c r="D328" s="216"/>
      <c r="E328" s="241">
        <v>4040</v>
      </c>
      <c r="F328" s="232">
        <v>31007</v>
      </c>
      <c r="G328" s="236">
        <v>31007</v>
      </c>
      <c r="H328" s="234">
        <f t="shared" si="5"/>
        <v>100</v>
      </c>
      <c r="I328" s="232">
        <v>33660</v>
      </c>
      <c r="J328" s="293"/>
    </row>
    <row r="329" spans="1:10" ht="15" customHeight="1">
      <c r="A329" s="245"/>
      <c r="B329" s="258" t="s">
        <v>141</v>
      </c>
      <c r="C329" s="216"/>
      <c r="D329" s="216"/>
      <c r="E329" s="241">
        <v>4110</v>
      </c>
      <c r="F329" s="232">
        <v>72494</v>
      </c>
      <c r="G329" s="236">
        <v>72228.12</v>
      </c>
      <c r="H329" s="234">
        <f t="shared" si="5"/>
        <v>99.63323861285072</v>
      </c>
      <c r="I329" s="232">
        <v>6914.54</v>
      </c>
      <c r="J329" s="293"/>
    </row>
    <row r="330" spans="1:10" ht="15" customHeight="1">
      <c r="A330" s="245"/>
      <c r="B330" s="258" t="s">
        <v>142</v>
      </c>
      <c r="C330" s="216"/>
      <c r="D330" s="216"/>
      <c r="E330" s="241">
        <v>4120</v>
      </c>
      <c r="F330" s="232">
        <v>11648</v>
      </c>
      <c r="G330" s="236">
        <v>11573.43</v>
      </c>
      <c r="H330" s="234">
        <f t="shared" si="5"/>
        <v>99.35980425824175</v>
      </c>
      <c r="I330" s="232">
        <v>1000.09</v>
      </c>
      <c r="J330" s="293"/>
    </row>
    <row r="331" spans="1:10" ht="15" customHeight="1">
      <c r="A331" s="245"/>
      <c r="B331" s="258" t="s">
        <v>143</v>
      </c>
      <c r="C331" s="216"/>
      <c r="D331" s="241"/>
      <c r="E331" s="216">
        <v>4170</v>
      </c>
      <c r="F331" s="232">
        <v>800</v>
      </c>
      <c r="G331" s="314">
        <v>770</v>
      </c>
      <c r="H331" s="234">
        <f t="shared" si="5"/>
        <v>96.25</v>
      </c>
      <c r="I331" s="232"/>
      <c r="J331" s="293"/>
    </row>
    <row r="332" spans="1:10" ht="15" customHeight="1">
      <c r="A332" s="245"/>
      <c r="B332" s="258" t="s">
        <v>213</v>
      </c>
      <c r="C332" s="216"/>
      <c r="D332" s="317"/>
      <c r="E332" s="216">
        <v>4210</v>
      </c>
      <c r="F332" s="291">
        <v>6100</v>
      </c>
      <c r="G332" s="236">
        <v>5679.98</v>
      </c>
      <c r="H332" s="234">
        <f t="shared" si="5"/>
        <v>93.11442622950818</v>
      </c>
      <c r="I332" s="232"/>
      <c r="J332" s="293"/>
    </row>
    <row r="333" spans="1:10" ht="15" customHeight="1">
      <c r="A333" s="245"/>
      <c r="B333" s="269" t="s">
        <v>215</v>
      </c>
      <c r="C333" s="216"/>
      <c r="D333" s="241"/>
      <c r="E333" s="268">
        <v>4220</v>
      </c>
      <c r="F333" s="291">
        <v>50000</v>
      </c>
      <c r="G333" s="318">
        <v>45716.39</v>
      </c>
      <c r="H333" s="234">
        <f t="shared" si="5"/>
        <v>91.43278000000001</v>
      </c>
      <c r="I333" s="232"/>
      <c r="J333" s="293"/>
    </row>
    <row r="334" spans="1:10" ht="15" customHeight="1">
      <c r="A334" s="245"/>
      <c r="B334" s="258" t="s">
        <v>210</v>
      </c>
      <c r="C334" s="216"/>
      <c r="D334" s="241"/>
      <c r="E334" s="216">
        <v>4240</v>
      </c>
      <c r="F334" s="291">
        <v>3500</v>
      </c>
      <c r="G334" s="318">
        <v>3441.08</v>
      </c>
      <c r="H334" s="234">
        <f t="shared" si="5"/>
        <v>98.31657142857144</v>
      </c>
      <c r="I334" s="232"/>
      <c r="J334" s="293"/>
    </row>
    <row r="335" spans="1:10" ht="15" customHeight="1">
      <c r="A335" s="245"/>
      <c r="B335" s="258" t="s">
        <v>189</v>
      </c>
      <c r="C335" s="216"/>
      <c r="D335" s="241"/>
      <c r="E335" s="268">
        <v>4260</v>
      </c>
      <c r="F335" s="236">
        <v>24300</v>
      </c>
      <c r="G335" s="318">
        <v>24109.55</v>
      </c>
      <c r="H335" s="234">
        <f t="shared" si="5"/>
        <v>99.21625514403291</v>
      </c>
      <c r="I335" s="232"/>
      <c r="J335" s="293"/>
    </row>
    <row r="336" spans="1:10" ht="15" customHeight="1">
      <c r="A336" s="245"/>
      <c r="B336" s="258" t="s">
        <v>165</v>
      </c>
      <c r="C336" s="216"/>
      <c r="D336" s="216"/>
      <c r="E336" s="241">
        <v>4280</v>
      </c>
      <c r="F336" s="232">
        <v>100</v>
      </c>
      <c r="G336" s="318">
        <v>40</v>
      </c>
      <c r="H336" s="234">
        <f t="shared" si="5"/>
        <v>40</v>
      </c>
      <c r="I336" s="40"/>
      <c r="J336" s="293"/>
    </row>
    <row r="337" spans="1:10" ht="15" customHeight="1">
      <c r="A337" s="245"/>
      <c r="B337" s="258" t="s">
        <v>50</v>
      </c>
      <c r="C337" s="216"/>
      <c r="D337" s="216"/>
      <c r="E337" s="241">
        <v>4300</v>
      </c>
      <c r="F337" s="232">
        <v>4400</v>
      </c>
      <c r="G337" s="318">
        <v>3715.79</v>
      </c>
      <c r="H337" s="234">
        <f t="shared" si="5"/>
        <v>84.44977272727273</v>
      </c>
      <c r="I337" s="40"/>
      <c r="J337" s="293"/>
    </row>
    <row r="338" spans="1:10" ht="15" customHeight="1">
      <c r="A338" s="245"/>
      <c r="B338" s="258" t="s">
        <v>167</v>
      </c>
      <c r="C338" s="216"/>
      <c r="D338" s="241"/>
      <c r="E338" s="216">
        <v>4350</v>
      </c>
      <c r="F338" s="232">
        <v>1000</v>
      </c>
      <c r="G338" s="318">
        <v>895.44</v>
      </c>
      <c r="H338" s="234">
        <f t="shared" si="5"/>
        <v>89.544</v>
      </c>
      <c r="I338" s="40"/>
      <c r="J338" s="293"/>
    </row>
    <row r="339" spans="1:10" ht="15" customHeight="1">
      <c r="A339" s="245"/>
      <c r="B339" s="258" t="s">
        <v>169</v>
      </c>
      <c r="C339" s="216"/>
      <c r="D339" s="241"/>
      <c r="E339" s="216">
        <v>4370</v>
      </c>
      <c r="F339" s="232">
        <v>1100</v>
      </c>
      <c r="G339" s="318">
        <v>1028.59</v>
      </c>
      <c r="H339" s="234">
        <f t="shared" si="5"/>
        <v>93.50818181818181</v>
      </c>
      <c r="I339" s="40"/>
      <c r="J339" s="293"/>
    </row>
    <row r="340" spans="1:10" ht="15" customHeight="1">
      <c r="A340" s="245"/>
      <c r="B340" s="224" t="s">
        <v>170</v>
      </c>
      <c r="C340" s="216"/>
      <c r="D340" s="216"/>
      <c r="E340" s="241">
        <v>4410</v>
      </c>
      <c r="F340" s="232">
        <v>1300</v>
      </c>
      <c r="G340" s="318">
        <v>1276.49</v>
      </c>
      <c r="H340" s="234">
        <f t="shared" si="5"/>
        <v>98.19153846153846</v>
      </c>
      <c r="I340" s="40"/>
      <c r="J340" s="293"/>
    </row>
    <row r="341" spans="1:10" ht="9" customHeight="1">
      <c r="A341" s="319"/>
      <c r="B341" s="320"/>
      <c r="C341" s="281"/>
      <c r="D341" s="281"/>
      <c r="E341" s="321"/>
      <c r="F341" s="322"/>
      <c r="G341" s="323"/>
      <c r="H341" s="255"/>
      <c r="I341" s="322"/>
      <c r="J341" s="256"/>
    </row>
    <row r="342" spans="1:10" ht="6.75" customHeight="1">
      <c r="A342" s="33"/>
      <c r="B342" s="59"/>
      <c r="C342" s="41"/>
      <c r="D342" s="41"/>
      <c r="E342" s="202"/>
      <c r="F342" s="48"/>
      <c r="G342" s="68"/>
      <c r="H342" s="131"/>
      <c r="I342" s="48"/>
      <c r="J342" s="132"/>
    </row>
    <row r="343" spans="1:10" ht="15" customHeight="1" thickBot="1">
      <c r="A343" s="33"/>
      <c r="B343" s="25"/>
      <c r="C343" s="41"/>
      <c r="D343" s="41"/>
      <c r="E343" s="41"/>
      <c r="F343" s="48"/>
      <c r="G343" s="48"/>
      <c r="H343" s="131"/>
      <c r="I343" s="48"/>
      <c r="J343" s="132"/>
    </row>
    <row r="344" spans="1:10" ht="18" customHeight="1">
      <c r="A344" s="463" t="s">
        <v>63</v>
      </c>
      <c r="B344" s="467" t="s">
        <v>15</v>
      </c>
      <c r="C344" s="465" t="s">
        <v>34</v>
      </c>
      <c r="D344" s="465"/>
      <c r="E344" s="466"/>
      <c r="F344" s="155" t="s">
        <v>13</v>
      </c>
      <c r="G344" s="465" t="s">
        <v>14</v>
      </c>
      <c r="H344" s="466"/>
      <c r="I344" s="467" t="s">
        <v>33</v>
      </c>
      <c r="J344" s="447" t="s">
        <v>310</v>
      </c>
    </row>
    <row r="345" spans="1:10" ht="16.5" customHeight="1" thickBot="1">
      <c r="A345" s="464"/>
      <c r="B345" s="468"/>
      <c r="C345" s="148" t="s">
        <v>17</v>
      </c>
      <c r="D345" s="133" t="s">
        <v>18</v>
      </c>
      <c r="E345" s="149" t="s">
        <v>19</v>
      </c>
      <c r="F345" s="154" t="s">
        <v>16</v>
      </c>
      <c r="G345" s="148" t="s">
        <v>20</v>
      </c>
      <c r="H345" s="156" t="s">
        <v>21</v>
      </c>
      <c r="I345" s="468"/>
      <c r="J345" s="451" t="s">
        <v>311</v>
      </c>
    </row>
    <row r="346" spans="1:10" ht="16.5" customHeight="1" thickBot="1">
      <c r="A346" s="145">
        <v>1</v>
      </c>
      <c r="B346" s="153">
        <v>2</v>
      </c>
      <c r="C346" s="147">
        <v>3</v>
      </c>
      <c r="D346" s="143">
        <v>4</v>
      </c>
      <c r="E346" s="144">
        <v>5</v>
      </c>
      <c r="F346" s="153">
        <v>6</v>
      </c>
      <c r="G346" s="147">
        <v>7</v>
      </c>
      <c r="H346" s="157">
        <v>8</v>
      </c>
      <c r="I346" s="153">
        <v>9</v>
      </c>
      <c r="J346" s="153">
        <v>10</v>
      </c>
    </row>
    <row r="347" spans="1:10" ht="9" customHeight="1">
      <c r="A347" s="32"/>
      <c r="B347" s="25"/>
      <c r="C347" s="47"/>
      <c r="D347" s="41"/>
      <c r="E347" s="47"/>
      <c r="F347" s="40"/>
      <c r="G347" s="61"/>
      <c r="H347" s="45"/>
      <c r="I347" s="40"/>
      <c r="J347" s="46"/>
    </row>
    <row r="348" spans="1:10" ht="15" customHeight="1">
      <c r="A348" s="32"/>
      <c r="B348" s="258" t="s">
        <v>55</v>
      </c>
      <c r="C348" s="216"/>
      <c r="D348" s="216"/>
      <c r="E348" s="241">
        <v>4430</v>
      </c>
      <c r="F348" s="232">
        <v>1129</v>
      </c>
      <c r="G348" s="318">
        <v>1129</v>
      </c>
      <c r="H348" s="234">
        <f aca="true" t="shared" si="6" ref="H348:H369">SUM(G348/F348*100)</f>
        <v>100</v>
      </c>
      <c r="I348" s="40"/>
      <c r="J348" s="46"/>
    </row>
    <row r="349" spans="1:10" ht="15" customHeight="1">
      <c r="A349" s="32"/>
      <c r="B349" s="258" t="s">
        <v>211</v>
      </c>
      <c r="C349" s="216"/>
      <c r="D349" s="216"/>
      <c r="E349" s="241">
        <v>4440</v>
      </c>
      <c r="F349" s="232">
        <v>29300</v>
      </c>
      <c r="G349" s="318">
        <v>29184.37</v>
      </c>
      <c r="H349" s="234">
        <f t="shared" si="6"/>
        <v>99.60535836177475</v>
      </c>
      <c r="I349" s="40"/>
      <c r="J349" s="46"/>
    </row>
    <row r="350" spans="1:10" ht="15" customHeight="1">
      <c r="A350" s="32"/>
      <c r="B350" s="224" t="s">
        <v>172</v>
      </c>
      <c r="C350" s="216"/>
      <c r="D350" s="216"/>
      <c r="E350" s="241">
        <v>4700</v>
      </c>
      <c r="F350" s="232">
        <v>700</v>
      </c>
      <c r="G350" s="318">
        <v>375</v>
      </c>
      <c r="H350" s="234">
        <f t="shared" si="6"/>
        <v>53.57142857142857</v>
      </c>
      <c r="I350" s="40"/>
      <c r="J350" s="46"/>
    </row>
    <row r="351" spans="1:10" ht="9" customHeight="1">
      <c r="A351" s="32"/>
      <c r="B351" s="25"/>
      <c r="C351" s="47"/>
      <c r="D351" s="42"/>
      <c r="E351" s="42"/>
      <c r="F351" s="43"/>
      <c r="G351" s="58"/>
      <c r="H351" s="234"/>
      <c r="I351" s="36"/>
      <c r="J351" s="46"/>
    </row>
    <row r="352" spans="1:10" ht="15" customHeight="1">
      <c r="A352" s="216">
        <v>4</v>
      </c>
      <c r="B352" s="215" t="s">
        <v>70</v>
      </c>
      <c r="C352" s="216"/>
      <c r="D352" s="216">
        <v>80110</v>
      </c>
      <c r="E352" s="241"/>
      <c r="F352" s="270">
        <f>SUM(F353:F369)</f>
        <v>1616500</v>
      </c>
      <c r="G352" s="270">
        <f>SUM(G353:G369)</f>
        <v>1607848.4899999993</v>
      </c>
      <c r="H352" s="233">
        <f t="shared" si="6"/>
        <v>99.46479987627586</v>
      </c>
      <c r="I352" s="270">
        <f>SUM(I353:I369)</f>
        <v>132494.19</v>
      </c>
      <c r="J352" s="276">
        <f>SUM(F352-G352)</f>
        <v>8651.510000000708</v>
      </c>
    </row>
    <row r="353" spans="1:10" ht="15" customHeight="1">
      <c r="A353" s="245"/>
      <c r="B353" s="258" t="s">
        <v>162</v>
      </c>
      <c r="C353" s="216"/>
      <c r="D353" s="216"/>
      <c r="E353" s="216">
        <v>3020</v>
      </c>
      <c r="F353" s="236">
        <v>97000</v>
      </c>
      <c r="G353" s="236">
        <v>96311.67</v>
      </c>
      <c r="H353" s="234">
        <f t="shared" si="6"/>
        <v>99.29038144329897</v>
      </c>
      <c r="I353" s="291"/>
      <c r="J353" s="46"/>
    </row>
    <row r="354" spans="1:10" ht="15" customHeight="1">
      <c r="A354" s="245"/>
      <c r="B354" s="258" t="s">
        <v>155</v>
      </c>
      <c r="C354" s="216"/>
      <c r="D354" s="216"/>
      <c r="E354" s="216">
        <v>4010</v>
      </c>
      <c r="F354" s="236">
        <v>1054078</v>
      </c>
      <c r="G354" s="236">
        <v>1053986.91</v>
      </c>
      <c r="H354" s="234">
        <f t="shared" si="6"/>
        <v>99.99135832452626</v>
      </c>
      <c r="I354" s="291">
        <v>27839.05</v>
      </c>
      <c r="J354" s="46"/>
    </row>
    <row r="355" spans="1:10" ht="15" customHeight="1">
      <c r="A355" s="245"/>
      <c r="B355" s="258" t="s">
        <v>163</v>
      </c>
      <c r="C355" s="216"/>
      <c r="D355" s="216"/>
      <c r="E355" s="216">
        <v>4040</v>
      </c>
      <c r="F355" s="236">
        <v>77522</v>
      </c>
      <c r="G355" s="236">
        <v>77522</v>
      </c>
      <c r="H355" s="234">
        <f t="shared" si="6"/>
        <v>100</v>
      </c>
      <c r="I355" s="291">
        <v>82174</v>
      </c>
      <c r="J355" s="46"/>
    </row>
    <row r="356" spans="1:10" ht="15" customHeight="1">
      <c r="A356" s="245"/>
      <c r="B356" s="258" t="s">
        <v>141</v>
      </c>
      <c r="C356" s="216"/>
      <c r="D356" s="216"/>
      <c r="E356" s="216">
        <v>4110</v>
      </c>
      <c r="F356" s="236">
        <v>179000</v>
      </c>
      <c r="G356" s="236">
        <v>178877.78</v>
      </c>
      <c r="H356" s="234">
        <f t="shared" si="6"/>
        <v>99.93172067039106</v>
      </c>
      <c r="I356" s="452">
        <v>18255.42</v>
      </c>
      <c r="J356" s="46"/>
    </row>
    <row r="357" spans="1:10" ht="15" customHeight="1">
      <c r="A357" s="245"/>
      <c r="B357" s="258" t="s">
        <v>142</v>
      </c>
      <c r="C357" s="216"/>
      <c r="D357" s="216"/>
      <c r="E357" s="216">
        <v>4120</v>
      </c>
      <c r="F357" s="236">
        <v>29200</v>
      </c>
      <c r="G357" s="236">
        <v>29036.14</v>
      </c>
      <c r="H357" s="234">
        <f t="shared" si="6"/>
        <v>99.43883561643835</v>
      </c>
      <c r="I357" s="452">
        <v>2695.31</v>
      </c>
      <c r="J357" s="46"/>
    </row>
    <row r="358" spans="1:10" ht="15" customHeight="1">
      <c r="A358" s="245"/>
      <c r="B358" s="224" t="s">
        <v>48</v>
      </c>
      <c r="C358" s="216"/>
      <c r="D358" s="216"/>
      <c r="E358" s="216">
        <v>4210</v>
      </c>
      <c r="F358" s="236">
        <v>7100</v>
      </c>
      <c r="G358" s="236">
        <v>6711.94</v>
      </c>
      <c r="H358" s="234">
        <f t="shared" si="6"/>
        <v>94.53436619718309</v>
      </c>
      <c r="I358" s="304"/>
      <c r="J358" s="46"/>
    </row>
    <row r="359" spans="1:10" ht="15" customHeight="1">
      <c r="A359" s="245"/>
      <c r="B359" s="258" t="s">
        <v>210</v>
      </c>
      <c r="C359" s="216"/>
      <c r="D359" s="216"/>
      <c r="E359" s="216">
        <v>4240</v>
      </c>
      <c r="F359" s="236">
        <v>4200</v>
      </c>
      <c r="G359" s="236">
        <v>4154.88</v>
      </c>
      <c r="H359" s="234">
        <f t="shared" si="6"/>
        <v>98.92571428571428</v>
      </c>
      <c r="I359" s="291"/>
      <c r="J359" s="46"/>
    </row>
    <row r="360" spans="1:10" ht="15" customHeight="1">
      <c r="A360" s="245"/>
      <c r="B360" s="258" t="s">
        <v>189</v>
      </c>
      <c r="C360" s="216"/>
      <c r="D360" s="216"/>
      <c r="E360" s="216">
        <v>4260</v>
      </c>
      <c r="F360" s="236">
        <v>81700</v>
      </c>
      <c r="G360" s="236">
        <v>76232.98</v>
      </c>
      <c r="H360" s="234">
        <f t="shared" si="6"/>
        <v>93.30842105263157</v>
      </c>
      <c r="I360" s="291">
        <v>1500.41</v>
      </c>
      <c r="J360" s="46"/>
    </row>
    <row r="361" spans="1:10" ht="15" customHeight="1">
      <c r="A361" s="245"/>
      <c r="B361" s="258" t="s">
        <v>49</v>
      </c>
      <c r="C361" s="216"/>
      <c r="D361" s="216"/>
      <c r="E361" s="216">
        <v>4270</v>
      </c>
      <c r="F361" s="236">
        <v>300</v>
      </c>
      <c r="G361" s="236">
        <v>295.2</v>
      </c>
      <c r="H361" s="234">
        <f t="shared" si="6"/>
        <v>98.4</v>
      </c>
      <c r="I361" s="291"/>
      <c r="J361" s="46"/>
    </row>
    <row r="362" spans="1:10" ht="15" customHeight="1">
      <c r="A362" s="245"/>
      <c r="B362" s="258" t="s">
        <v>165</v>
      </c>
      <c r="C362" s="216"/>
      <c r="D362" s="216"/>
      <c r="E362" s="216">
        <v>4280</v>
      </c>
      <c r="F362" s="236">
        <v>900</v>
      </c>
      <c r="G362" s="318">
        <v>880</v>
      </c>
      <c r="H362" s="234">
        <f t="shared" si="6"/>
        <v>97.77777777777777</v>
      </c>
      <c r="I362" s="238"/>
      <c r="J362" s="46"/>
    </row>
    <row r="363" spans="1:10" ht="15" customHeight="1">
      <c r="A363" s="245"/>
      <c r="B363" s="258" t="s">
        <v>50</v>
      </c>
      <c r="C363" s="216"/>
      <c r="D363" s="216"/>
      <c r="E363" s="216">
        <v>4300</v>
      </c>
      <c r="F363" s="236">
        <v>9700</v>
      </c>
      <c r="G363" s="236">
        <v>9026.88</v>
      </c>
      <c r="H363" s="234">
        <f t="shared" si="6"/>
        <v>93.06061855670103</v>
      </c>
      <c r="I363" s="291">
        <v>30</v>
      </c>
      <c r="J363" s="46"/>
    </row>
    <row r="364" spans="1:10" ht="15" customHeight="1">
      <c r="A364" s="245"/>
      <c r="B364" s="258" t="s">
        <v>216</v>
      </c>
      <c r="C364" s="216"/>
      <c r="D364" s="241"/>
      <c r="E364" s="216">
        <v>4350</v>
      </c>
      <c r="F364" s="236">
        <v>400</v>
      </c>
      <c r="G364" s="236">
        <v>350.88</v>
      </c>
      <c r="H364" s="234">
        <f t="shared" si="6"/>
        <v>87.72</v>
      </c>
      <c r="I364" s="311"/>
      <c r="J364" s="46"/>
    </row>
    <row r="365" spans="1:10" ht="15" customHeight="1">
      <c r="A365" s="245"/>
      <c r="B365" s="258" t="s">
        <v>169</v>
      </c>
      <c r="C365" s="216"/>
      <c r="D365" s="216"/>
      <c r="E365" s="216">
        <v>4370</v>
      </c>
      <c r="F365" s="236">
        <v>1500</v>
      </c>
      <c r="G365" s="236">
        <v>1436.43</v>
      </c>
      <c r="H365" s="234">
        <f t="shared" si="6"/>
        <v>95.762</v>
      </c>
      <c r="I365" s="311"/>
      <c r="J365" s="46"/>
    </row>
    <row r="366" spans="1:11" ht="15" customHeight="1">
      <c r="A366" s="245"/>
      <c r="B366" s="224" t="s">
        <v>170</v>
      </c>
      <c r="C366" s="216"/>
      <c r="D366" s="216"/>
      <c r="E366" s="216">
        <v>4410</v>
      </c>
      <c r="F366" s="236">
        <v>3600</v>
      </c>
      <c r="G366" s="236">
        <v>3561.96</v>
      </c>
      <c r="H366" s="234">
        <f t="shared" si="6"/>
        <v>98.94333333333334</v>
      </c>
      <c r="I366" s="291"/>
      <c r="J366" s="46"/>
      <c r="K366" s="7"/>
    </row>
    <row r="367" spans="1:10" ht="15" customHeight="1">
      <c r="A367" s="245"/>
      <c r="B367" s="258" t="s">
        <v>55</v>
      </c>
      <c r="C367" s="216"/>
      <c r="D367" s="216"/>
      <c r="E367" s="216">
        <v>4430</v>
      </c>
      <c r="F367" s="236">
        <v>2500</v>
      </c>
      <c r="G367" s="236">
        <v>1952</v>
      </c>
      <c r="H367" s="234">
        <f t="shared" si="6"/>
        <v>78.08</v>
      </c>
      <c r="I367" s="325"/>
      <c r="J367" s="46"/>
    </row>
    <row r="368" spans="1:10" ht="15" customHeight="1">
      <c r="A368" s="245"/>
      <c r="B368" s="258" t="s">
        <v>217</v>
      </c>
      <c r="C368" s="216"/>
      <c r="D368" s="216"/>
      <c r="E368" s="216">
        <v>4440</v>
      </c>
      <c r="F368" s="236">
        <v>67200</v>
      </c>
      <c r="G368" s="236">
        <v>67000.84</v>
      </c>
      <c r="H368" s="234">
        <f t="shared" si="6"/>
        <v>99.70363095238095</v>
      </c>
      <c r="I368" s="325"/>
      <c r="J368" s="46"/>
    </row>
    <row r="369" spans="1:10" ht="15" customHeight="1">
      <c r="A369" s="245"/>
      <c r="B369" s="224" t="s">
        <v>172</v>
      </c>
      <c r="C369" s="216"/>
      <c r="D369" s="216"/>
      <c r="E369" s="216">
        <v>4700</v>
      </c>
      <c r="F369" s="236">
        <v>600</v>
      </c>
      <c r="G369" s="314">
        <v>510</v>
      </c>
      <c r="H369" s="234">
        <f t="shared" si="6"/>
        <v>85</v>
      </c>
      <c r="I369" s="325"/>
      <c r="J369" s="46"/>
    </row>
    <row r="370" spans="1:10" ht="9" customHeight="1">
      <c r="A370" s="245"/>
      <c r="B370" s="215"/>
      <c r="C370" s="216"/>
      <c r="D370" s="216"/>
      <c r="E370" s="241"/>
      <c r="F370" s="236"/>
      <c r="G370" s="236"/>
      <c r="H370" s="234"/>
      <c r="I370" s="232"/>
      <c r="J370" s="46"/>
    </row>
    <row r="371" spans="1:10" ht="15" customHeight="1">
      <c r="A371" s="216">
        <v>5</v>
      </c>
      <c r="B371" s="267" t="s">
        <v>219</v>
      </c>
      <c r="C371" s="216"/>
      <c r="D371" s="216">
        <v>80110</v>
      </c>
      <c r="E371" s="275"/>
      <c r="F371" s="328">
        <f>SUM(F372:F384)</f>
        <v>237400</v>
      </c>
      <c r="G371" s="328">
        <f>SUM(G372:G384)</f>
        <v>228723.68</v>
      </c>
      <c r="H371" s="233">
        <f aca="true" t="shared" si="7" ref="H371:H406">SUM(G371/F371*100)</f>
        <v>96.34527379949452</v>
      </c>
      <c r="I371" s="328">
        <f>SUM(I372:I384)</f>
        <v>13405.75</v>
      </c>
      <c r="J371" s="276">
        <f>SUM(F371-G371)</f>
        <v>8676.320000000007</v>
      </c>
    </row>
    <row r="372" spans="1:10" ht="15" customHeight="1">
      <c r="A372" s="216"/>
      <c r="B372" s="258" t="s">
        <v>162</v>
      </c>
      <c r="C372" s="216"/>
      <c r="D372" s="216"/>
      <c r="E372" s="216">
        <v>3020</v>
      </c>
      <c r="F372" s="304">
        <v>200</v>
      </c>
      <c r="G372" s="329">
        <v>195.95</v>
      </c>
      <c r="H372" s="234">
        <f t="shared" si="7"/>
        <v>97.975</v>
      </c>
      <c r="I372" s="232"/>
      <c r="J372" s="46"/>
    </row>
    <row r="373" spans="1:10" ht="15" customHeight="1">
      <c r="A373" s="245"/>
      <c r="B373" s="258" t="s">
        <v>155</v>
      </c>
      <c r="C373" s="216"/>
      <c r="D373" s="241"/>
      <c r="E373" s="216">
        <v>4010</v>
      </c>
      <c r="F373" s="291">
        <v>117686</v>
      </c>
      <c r="G373" s="236">
        <v>117578.85</v>
      </c>
      <c r="H373" s="234">
        <f t="shared" si="7"/>
        <v>99.90895263667726</v>
      </c>
      <c r="I373" s="232"/>
      <c r="J373" s="46"/>
    </row>
    <row r="374" spans="1:10" ht="15" customHeight="1">
      <c r="A374" s="245"/>
      <c r="B374" s="258" t="s">
        <v>218</v>
      </c>
      <c r="C374" s="216"/>
      <c r="D374" s="241"/>
      <c r="E374" s="216">
        <v>4040</v>
      </c>
      <c r="F374" s="291">
        <v>7714</v>
      </c>
      <c r="G374" s="236">
        <v>7714</v>
      </c>
      <c r="H374" s="234">
        <f t="shared" si="7"/>
        <v>100</v>
      </c>
      <c r="I374" s="232">
        <v>9498</v>
      </c>
      <c r="J374" s="46"/>
    </row>
    <row r="375" spans="1:10" ht="15" customHeight="1">
      <c r="A375" s="245"/>
      <c r="B375" s="258" t="s">
        <v>141</v>
      </c>
      <c r="C375" s="216"/>
      <c r="D375" s="241"/>
      <c r="E375" s="216">
        <v>4110</v>
      </c>
      <c r="F375" s="291">
        <v>18700</v>
      </c>
      <c r="G375" s="236">
        <v>18020.6</v>
      </c>
      <c r="H375" s="234">
        <f t="shared" si="7"/>
        <v>96.36684491978609</v>
      </c>
      <c r="I375" s="232">
        <v>1624.16</v>
      </c>
      <c r="J375" s="46"/>
    </row>
    <row r="376" spans="1:10" ht="15" customHeight="1">
      <c r="A376" s="245"/>
      <c r="B376" s="258" t="s">
        <v>142</v>
      </c>
      <c r="C376" s="216"/>
      <c r="D376" s="241"/>
      <c r="E376" s="216">
        <v>4120</v>
      </c>
      <c r="F376" s="291">
        <v>3000</v>
      </c>
      <c r="G376" s="236">
        <v>2923.85</v>
      </c>
      <c r="H376" s="234">
        <f t="shared" si="7"/>
        <v>97.46166666666667</v>
      </c>
      <c r="I376" s="232">
        <v>232.7</v>
      </c>
      <c r="J376" s="46"/>
    </row>
    <row r="377" spans="1:10" ht="15" customHeight="1">
      <c r="A377" s="245"/>
      <c r="B377" s="258" t="s">
        <v>143</v>
      </c>
      <c r="C377" s="216"/>
      <c r="D377" s="241"/>
      <c r="E377" s="216">
        <v>4170</v>
      </c>
      <c r="F377" s="291">
        <v>7600</v>
      </c>
      <c r="G377" s="236">
        <v>7325</v>
      </c>
      <c r="H377" s="234">
        <f t="shared" si="7"/>
        <v>96.38157894736842</v>
      </c>
      <c r="I377" s="232"/>
      <c r="J377" s="46"/>
    </row>
    <row r="378" spans="1:10" ht="15" customHeight="1">
      <c r="A378" s="245"/>
      <c r="B378" s="258" t="s">
        <v>48</v>
      </c>
      <c r="C378" s="216"/>
      <c r="D378" s="241"/>
      <c r="E378" s="216">
        <v>4210</v>
      </c>
      <c r="F378" s="291">
        <v>11020</v>
      </c>
      <c r="G378" s="236">
        <v>10772.18</v>
      </c>
      <c r="H378" s="234">
        <f t="shared" si="7"/>
        <v>97.75117967332123</v>
      </c>
      <c r="I378" s="291"/>
      <c r="J378" s="46"/>
    </row>
    <row r="379" spans="1:10" ht="15" customHeight="1">
      <c r="A379" s="245"/>
      <c r="B379" s="258" t="s">
        <v>189</v>
      </c>
      <c r="C379" s="216"/>
      <c r="D379" s="241"/>
      <c r="E379" s="216">
        <v>4260</v>
      </c>
      <c r="F379" s="291">
        <v>60100</v>
      </c>
      <c r="G379" s="236">
        <v>53567.06</v>
      </c>
      <c r="H379" s="234">
        <f t="shared" si="7"/>
        <v>89.12988352745424</v>
      </c>
      <c r="I379" s="318">
        <v>2050.89</v>
      </c>
      <c r="J379" s="164"/>
    </row>
    <row r="380" spans="1:10" ht="15" customHeight="1">
      <c r="A380" s="245"/>
      <c r="B380" s="258" t="s">
        <v>50</v>
      </c>
      <c r="C380" s="216"/>
      <c r="D380" s="241"/>
      <c r="E380" s="216">
        <v>4300</v>
      </c>
      <c r="F380" s="291">
        <v>2200</v>
      </c>
      <c r="G380" s="236">
        <v>1811.7</v>
      </c>
      <c r="H380" s="234">
        <f t="shared" si="7"/>
        <v>82.35</v>
      </c>
      <c r="I380" s="270"/>
      <c r="J380" s="164"/>
    </row>
    <row r="381" spans="1:10" ht="15" customHeight="1">
      <c r="A381" s="245"/>
      <c r="B381" s="224" t="s">
        <v>170</v>
      </c>
      <c r="C381" s="216"/>
      <c r="D381" s="241"/>
      <c r="E381" s="216">
        <v>4410</v>
      </c>
      <c r="F381" s="291">
        <v>2100</v>
      </c>
      <c r="G381" s="236">
        <v>1800.77</v>
      </c>
      <c r="H381" s="234">
        <f t="shared" si="7"/>
        <v>85.75095238095238</v>
      </c>
      <c r="I381" s="236"/>
      <c r="J381" s="164"/>
    </row>
    <row r="382" spans="1:10" ht="15" customHeight="1">
      <c r="A382" s="245"/>
      <c r="B382" s="258" t="s">
        <v>55</v>
      </c>
      <c r="C382" s="216"/>
      <c r="D382" s="241"/>
      <c r="E382" s="216">
        <v>4430</v>
      </c>
      <c r="F382" s="291">
        <v>2600</v>
      </c>
      <c r="G382" s="330">
        <v>2538</v>
      </c>
      <c r="H382" s="234">
        <f t="shared" si="7"/>
        <v>97.61538461538461</v>
      </c>
      <c r="I382" s="236"/>
      <c r="J382" s="164"/>
    </row>
    <row r="383" spans="1:10" ht="15" customHeight="1">
      <c r="A383" s="211"/>
      <c r="B383" s="258" t="s">
        <v>214</v>
      </c>
      <c r="C383" s="216"/>
      <c r="D383" s="241"/>
      <c r="E383" s="216">
        <v>4440</v>
      </c>
      <c r="F383" s="291">
        <v>4380</v>
      </c>
      <c r="G383" s="236">
        <v>4375.72</v>
      </c>
      <c r="H383" s="234">
        <f t="shared" si="7"/>
        <v>99.90228310502283</v>
      </c>
      <c r="I383" s="236"/>
      <c r="J383" s="164"/>
    </row>
    <row r="384" spans="1:10" ht="15" customHeight="1">
      <c r="A384" s="211"/>
      <c r="B384" s="258" t="s">
        <v>212</v>
      </c>
      <c r="C384" s="216"/>
      <c r="D384" s="241"/>
      <c r="E384" s="216">
        <v>4700</v>
      </c>
      <c r="F384" s="291">
        <v>100</v>
      </c>
      <c r="G384" s="236">
        <v>100</v>
      </c>
      <c r="H384" s="234">
        <f t="shared" si="7"/>
        <v>100</v>
      </c>
      <c r="I384" s="236"/>
      <c r="J384" s="164"/>
    </row>
    <row r="385" spans="1:10" ht="9" customHeight="1">
      <c r="A385" s="245"/>
      <c r="B385" s="245"/>
      <c r="C385" s="331"/>
      <c r="D385" s="306"/>
      <c r="E385" s="253"/>
      <c r="F385" s="245"/>
      <c r="G385" s="245"/>
      <c r="H385" s="332"/>
      <c r="I385" s="245"/>
      <c r="J385" s="32"/>
    </row>
    <row r="386" spans="1:10" ht="15" customHeight="1">
      <c r="A386" s="216">
        <v>6</v>
      </c>
      <c r="B386" s="215" t="s">
        <v>64</v>
      </c>
      <c r="C386" s="216"/>
      <c r="D386" s="241">
        <v>80113</v>
      </c>
      <c r="E386" s="216"/>
      <c r="F386" s="311">
        <f>SUM(F387:F396)</f>
        <v>320800</v>
      </c>
      <c r="G386" s="270">
        <f>SUM(G387:G396)</f>
        <v>309775.42</v>
      </c>
      <c r="H386" s="233">
        <f t="shared" si="7"/>
        <v>96.5634102244389</v>
      </c>
      <c r="I386" s="270">
        <f>SUM(I387:I396)</f>
        <v>2977.9900000000002</v>
      </c>
      <c r="J386" s="276">
        <f>SUM(F386-G386)</f>
        <v>11024.580000000016</v>
      </c>
    </row>
    <row r="387" spans="1:10" ht="15" customHeight="1">
      <c r="A387" s="245"/>
      <c r="B387" s="258" t="s">
        <v>162</v>
      </c>
      <c r="C387" s="216"/>
      <c r="D387" s="216"/>
      <c r="E387" s="216">
        <v>3020</v>
      </c>
      <c r="F387" s="236">
        <v>400</v>
      </c>
      <c r="G387" s="350">
        <v>154.6</v>
      </c>
      <c r="H387" s="234">
        <f t="shared" si="7"/>
        <v>38.65</v>
      </c>
      <c r="I387" s="236"/>
      <c r="J387" s="46"/>
    </row>
    <row r="388" spans="1:10" ht="15" customHeight="1">
      <c r="A388" s="245"/>
      <c r="B388" s="258" t="s">
        <v>155</v>
      </c>
      <c r="C388" s="216"/>
      <c r="D388" s="241"/>
      <c r="E388" s="216">
        <v>4010</v>
      </c>
      <c r="F388" s="291">
        <v>54857</v>
      </c>
      <c r="G388" s="236">
        <v>54731.47</v>
      </c>
      <c r="H388" s="234">
        <f t="shared" si="7"/>
        <v>99.77116867491843</v>
      </c>
      <c r="I388" s="304"/>
      <c r="J388" s="46"/>
    </row>
    <row r="389" spans="1:10" ht="15" customHeight="1">
      <c r="A389" s="245"/>
      <c r="B389" s="258" t="s">
        <v>163</v>
      </c>
      <c r="C389" s="216"/>
      <c r="D389" s="241"/>
      <c r="E389" s="216">
        <v>4040</v>
      </c>
      <c r="F389" s="291">
        <v>2263</v>
      </c>
      <c r="G389" s="236">
        <v>2263</v>
      </c>
      <c r="H389" s="234">
        <f t="shared" si="7"/>
        <v>100</v>
      </c>
      <c r="I389" s="304">
        <v>2491</v>
      </c>
      <c r="J389" s="46"/>
    </row>
    <row r="390" spans="1:10" ht="15" customHeight="1">
      <c r="A390" s="245"/>
      <c r="B390" s="258" t="s">
        <v>141</v>
      </c>
      <c r="C390" s="216"/>
      <c r="D390" s="241"/>
      <c r="E390" s="216">
        <v>4110</v>
      </c>
      <c r="F390" s="291">
        <v>11790</v>
      </c>
      <c r="G390" s="236">
        <v>11163.1</v>
      </c>
      <c r="H390" s="234">
        <f t="shared" si="7"/>
        <v>94.68278201865988</v>
      </c>
      <c r="I390" s="304">
        <v>425.96</v>
      </c>
      <c r="J390" s="46"/>
    </row>
    <row r="391" spans="1:10" ht="15" customHeight="1">
      <c r="A391" s="245"/>
      <c r="B391" s="258" t="s">
        <v>142</v>
      </c>
      <c r="C391" s="216"/>
      <c r="D391" s="241"/>
      <c r="E391" s="216">
        <v>4120</v>
      </c>
      <c r="F391" s="291">
        <v>1990</v>
      </c>
      <c r="G391" s="236">
        <v>1832.13</v>
      </c>
      <c r="H391" s="234">
        <f t="shared" si="7"/>
        <v>92.06683417085428</v>
      </c>
      <c r="I391" s="304">
        <v>61.03</v>
      </c>
      <c r="J391" s="46"/>
    </row>
    <row r="392" spans="1:10" ht="15" customHeight="1">
      <c r="A392" s="245"/>
      <c r="B392" s="258" t="s">
        <v>143</v>
      </c>
      <c r="C392" s="216"/>
      <c r="D392" s="241"/>
      <c r="E392" s="216">
        <v>4170</v>
      </c>
      <c r="F392" s="291">
        <v>22000</v>
      </c>
      <c r="G392" s="236">
        <v>18302.13</v>
      </c>
      <c r="H392" s="234">
        <f t="shared" si="7"/>
        <v>83.1915</v>
      </c>
      <c r="I392" s="291"/>
      <c r="J392" s="46"/>
    </row>
    <row r="393" spans="1:10" ht="15" customHeight="1">
      <c r="A393" s="245"/>
      <c r="B393" s="258" t="s">
        <v>48</v>
      </c>
      <c r="C393" s="216"/>
      <c r="D393" s="241"/>
      <c r="E393" s="216">
        <v>4210</v>
      </c>
      <c r="F393" s="291">
        <v>47000</v>
      </c>
      <c r="G393" s="236">
        <v>46242.68</v>
      </c>
      <c r="H393" s="234">
        <f t="shared" si="7"/>
        <v>98.38868085106382</v>
      </c>
      <c r="I393" s="232"/>
      <c r="J393" s="46"/>
    </row>
    <row r="394" spans="1:10" ht="15" customHeight="1">
      <c r="A394" s="245"/>
      <c r="B394" s="258" t="s">
        <v>50</v>
      </c>
      <c r="C394" s="216"/>
      <c r="D394" s="241"/>
      <c r="E394" s="216">
        <v>4300</v>
      </c>
      <c r="F394" s="291">
        <v>176800</v>
      </c>
      <c r="G394" s="236">
        <v>171490.38</v>
      </c>
      <c r="H394" s="234">
        <f t="shared" si="7"/>
        <v>96.99682126696833</v>
      </c>
      <c r="I394" s="232"/>
      <c r="J394" s="46"/>
    </row>
    <row r="395" spans="1:10" ht="15" customHeight="1">
      <c r="A395" s="245"/>
      <c r="B395" s="258" t="s">
        <v>55</v>
      </c>
      <c r="C395" s="216"/>
      <c r="D395" s="241"/>
      <c r="E395" s="216">
        <v>4430</v>
      </c>
      <c r="F395" s="291">
        <v>2600</v>
      </c>
      <c r="G395" s="236">
        <v>2502</v>
      </c>
      <c r="H395" s="234">
        <f t="shared" si="7"/>
        <v>96.23076923076923</v>
      </c>
      <c r="I395" s="291"/>
      <c r="J395" s="46"/>
    </row>
    <row r="396" spans="1:10" ht="15" customHeight="1">
      <c r="A396" s="245"/>
      <c r="B396" s="258" t="s">
        <v>214</v>
      </c>
      <c r="C396" s="216"/>
      <c r="D396" s="241"/>
      <c r="E396" s="216">
        <v>4440</v>
      </c>
      <c r="F396" s="291">
        <v>1100</v>
      </c>
      <c r="G396" s="236">
        <v>1093.93</v>
      </c>
      <c r="H396" s="234">
        <f t="shared" si="7"/>
        <v>99.44818181818182</v>
      </c>
      <c r="I396" s="291"/>
      <c r="J396" s="46"/>
    </row>
    <row r="397" spans="1:10" ht="9" customHeight="1">
      <c r="A397" s="245"/>
      <c r="B397" s="258"/>
      <c r="C397" s="216"/>
      <c r="D397" s="241"/>
      <c r="E397" s="216"/>
      <c r="F397" s="291"/>
      <c r="G397" s="236"/>
      <c r="H397" s="234"/>
      <c r="I397" s="291"/>
      <c r="J397" s="46"/>
    </row>
    <row r="398" spans="1:10" ht="15" customHeight="1">
      <c r="A398" s="216">
        <v>7</v>
      </c>
      <c r="B398" s="215" t="s">
        <v>65</v>
      </c>
      <c r="C398" s="216"/>
      <c r="D398" s="241">
        <v>80146</v>
      </c>
      <c r="E398" s="216">
        <v>4700</v>
      </c>
      <c r="F398" s="291">
        <v>18350</v>
      </c>
      <c r="G398" s="236">
        <v>11625.78</v>
      </c>
      <c r="H398" s="234">
        <f t="shared" si="7"/>
        <v>63.35574931880109</v>
      </c>
      <c r="I398" s="291"/>
      <c r="J398" s="236">
        <f>SUM(F398-G398)</f>
        <v>6724.219999999999</v>
      </c>
    </row>
    <row r="399" spans="1:10" ht="9" customHeight="1">
      <c r="A399" s="216"/>
      <c r="B399" s="215"/>
      <c r="C399" s="216"/>
      <c r="D399" s="241"/>
      <c r="E399" s="216"/>
      <c r="F399" s="291"/>
      <c r="G399" s="236"/>
      <c r="H399" s="234"/>
      <c r="I399" s="291"/>
      <c r="J399" s="46"/>
    </row>
    <row r="400" spans="1:10" ht="15" customHeight="1">
      <c r="A400" s="216">
        <v>8</v>
      </c>
      <c r="B400" s="215" t="s">
        <v>66</v>
      </c>
      <c r="C400" s="216"/>
      <c r="D400" s="241">
        <v>80148</v>
      </c>
      <c r="E400" s="216"/>
      <c r="F400" s="292">
        <f>SUM(F401:F406,F414:F415)</f>
        <v>330900</v>
      </c>
      <c r="G400" s="276">
        <f>SUM(G401:G406,G414:G415)</f>
        <v>325879.07999999996</v>
      </c>
      <c r="H400" s="233">
        <f t="shared" si="7"/>
        <v>98.48264732547595</v>
      </c>
      <c r="I400" s="276">
        <f>SUM(I401:I406,I414:I415)</f>
        <v>15312.22</v>
      </c>
      <c r="J400" s="276">
        <f>SUM(F400-G400)</f>
        <v>5020.920000000042</v>
      </c>
    </row>
    <row r="401" spans="1:10" ht="15" customHeight="1">
      <c r="A401" s="245"/>
      <c r="B401" s="258" t="s">
        <v>162</v>
      </c>
      <c r="C401" s="216"/>
      <c r="D401" s="216"/>
      <c r="E401" s="216">
        <v>3020</v>
      </c>
      <c r="F401" s="291">
        <v>800</v>
      </c>
      <c r="G401" s="236">
        <v>438.97</v>
      </c>
      <c r="H401" s="234">
        <f t="shared" si="7"/>
        <v>54.87125</v>
      </c>
      <c r="I401" s="232"/>
      <c r="J401" s="46"/>
    </row>
    <row r="402" spans="1:10" ht="15" customHeight="1">
      <c r="A402" s="245"/>
      <c r="B402" s="258" t="s">
        <v>155</v>
      </c>
      <c r="C402" s="216"/>
      <c r="D402" s="241"/>
      <c r="E402" s="216">
        <v>4010</v>
      </c>
      <c r="F402" s="291">
        <v>145724</v>
      </c>
      <c r="G402" s="236">
        <v>143824.55</v>
      </c>
      <c r="H402" s="234">
        <f t="shared" si="7"/>
        <v>98.69654277950096</v>
      </c>
      <c r="I402" s="232"/>
      <c r="J402" s="46"/>
    </row>
    <row r="403" spans="1:10" ht="15" customHeight="1">
      <c r="A403" s="245"/>
      <c r="B403" s="258" t="s">
        <v>163</v>
      </c>
      <c r="C403" s="216"/>
      <c r="D403" s="241"/>
      <c r="E403" s="216">
        <v>4040</v>
      </c>
      <c r="F403" s="291">
        <v>10706</v>
      </c>
      <c r="G403" s="236">
        <v>10706</v>
      </c>
      <c r="H403" s="234">
        <f t="shared" si="7"/>
        <v>100</v>
      </c>
      <c r="I403" s="232">
        <v>11944</v>
      </c>
      <c r="J403" s="46"/>
    </row>
    <row r="404" spans="1:10" ht="15" customHeight="1">
      <c r="A404" s="245"/>
      <c r="B404" s="258" t="s">
        <v>141</v>
      </c>
      <c r="C404" s="216"/>
      <c r="D404" s="241"/>
      <c r="E404" s="216">
        <v>4110</v>
      </c>
      <c r="F404" s="291">
        <v>23550</v>
      </c>
      <c r="G404" s="236">
        <v>23078.21</v>
      </c>
      <c r="H404" s="234">
        <f t="shared" si="7"/>
        <v>97.99664543524416</v>
      </c>
      <c r="I404" s="232">
        <v>2042.42</v>
      </c>
      <c r="J404" s="46"/>
    </row>
    <row r="405" spans="1:10" ht="15" customHeight="1">
      <c r="A405" s="245"/>
      <c r="B405" s="258" t="s">
        <v>142</v>
      </c>
      <c r="C405" s="47"/>
      <c r="D405" s="41"/>
      <c r="E405" s="216">
        <v>4120</v>
      </c>
      <c r="F405" s="48">
        <v>3850</v>
      </c>
      <c r="G405" s="236">
        <v>3744.61</v>
      </c>
      <c r="H405" s="234">
        <f t="shared" si="7"/>
        <v>97.26259740259741</v>
      </c>
      <c r="I405" s="232">
        <v>292.63</v>
      </c>
      <c r="J405" s="46"/>
    </row>
    <row r="406" spans="1:10" ht="15" customHeight="1">
      <c r="A406" s="245"/>
      <c r="B406" s="258" t="s">
        <v>48</v>
      </c>
      <c r="C406" s="47"/>
      <c r="D406" s="41"/>
      <c r="E406" s="216">
        <v>4210</v>
      </c>
      <c r="F406" s="48">
        <v>2600</v>
      </c>
      <c r="G406" s="314">
        <v>2534.35</v>
      </c>
      <c r="H406" s="234">
        <f t="shared" si="7"/>
        <v>97.475</v>
      </c>
      <c r="I406" s="40"/>
      <c r="J406" s="46"/>
    </row>
    <row r="407" spans="1:10" ht="9" customHeight="1">
      <c r="A407" s="319"/>
      <c r="B407" s="333"/>
      <c r="C407" s="287"/>
      <c r="D407" s="287"/>
      <c r="E407" s="287"/>
      <c r="F407" s="334"/>
      <c r="G407" s="334"/>
      <c r="H407" s="335"/>
      <c r="I407" s="336"/>
      <c r="J407" s="126"/>
    </row>
    <row r="408" spans="1:10" ht="7.5" customHeight="1">
      <c r="A408" s="33"/>
      <c r="B408" s="25"/>
      <c r="C408" s="41"/>
      <c r="D408" s="41"/>
      <c r="E408" s="41"/>
      <c r="F408" s="48"/>
      <c r="G408" s="48"/>
      <c r="H408" s="131"/>
      <c r="I408" s="48"/>
      <c r="J408" s="132"/>
    </row>
    <row r="409" spans="1:10" ht="8.25" customHeight="1" thickBot="1">
      <c r="A409" s="133"/>
      <c r="B409" s="188"/>
      <c r="C409" s="189"/>
      <c r="D409" s="189"/>
      <c r="E409" s="189"/>
      <c r="F409" s="190"/>
      <c r="G409" s="190"/>
      <c r="H409" s="191"/>
      <c r="I409" s="190"/>
      <c r="J409" s="193"/>
    </row>
    <row r="410" spans="1:11" ht="17.25" customHeight="1">
      <c r="A410" s="463" t="s">
        <v>63</v>
      </c>
      <c r="B410" s="467" t="s">
        <v>15</v>
      </c>
      <c r="C410" s="465" t="s">
        <v>34</v>
      </c>
      <c r="D410" s="465"/>
      <c r="E410" s="466"/>
      <c r="F410" s="155" t="s">
        <v>13</v>
      </c>
      <c r="G410" s="465" t="s">
        <v>14</v>
      </c>
      <c r="H410" s="466"/>
      <c r="I410" s="467" t="s">
        <v>33</v>
      </c>
      <c r="J410" s="447" t="s">
        <v>310</v>
      </c>
      <c r="K410" s="7"/>
    </row>
    <row r="411" spans="1:10" ht="16.5" customHeight="1" thickBot="1">
      <c r="A411" s="464"/>
      <c r="B411" s="468"/>
      <c r="C411" s="148" t="s">
        <v>17</v>
      </c>
      <c r="D411" s="133" t="s">
        <v>18</v>
      </c>
      <c r="E411" s="149" t="s">
        <v>19</v>
      </c>
      <c r="F411" s="158" t="s">
        <v>16</v>
      </c>
      <c r="G411" s="148" t="s">
        <v>20</v>
      </c>
      <c r="H411" s="156" t="s">
        <v>21</v>
      </c>
      <c r="I411" s="468"/>
      <c r="J411" s="451" t="s">
        <v>311</v>
      </c>
    </row>
    <row r="412" spans="1:10" ht="17.25" customHeight="1" thickBot="1">
      <c r="A412" s="145">
        <v>1</v>
      </c>
      <c r="B412" s="153">
        <v>2</v>
      </c>
      <c r="C412" s="147">
        <v>3</v>
      </c>
      <c r="D412" s="143">
        <v>4</v>
      </c>
      <c r="E412" s="144">
        <v>5</v>
      </c>
      <c r="F412" s="153">
        <v>6</v>
      </c>
      <c r="G412" s="147">
        <v>7</v>
      </c>
      <c r="H412" s="157">
        <v>8</v>
      </c>
      <c r="I412" s="153">
        <v>9</v>
      </c>
      <c r="J412" s="153">
        <v>10</v>
      </c>
    </row>
    <row r="413" spans="1:11" ht="9" customHeight="1">
      <c r="A413" s="337"/>
      <c r="B413" s="338"/>
      <c r="C413" s="161"/>
      <c r="D413" s="33"/>
      <c r="E413" s="34"/>
      <c r="F413" s="163"/>
      <c r="G413" s="161"/>
      <c r="H413" s="162"/>
      <c r="I413" s="163"/>
      <c r="J413" s="163"/>
      <c r="K413" s="21"/>
    </row>
    <row r="414" spans="1:10" ht="15" customHeight="1">
      <c r="A414" s="245"/>
      <c r="B414" s="258" t="s">
        <v>215</v>
      </c>
      <c r="C414" s="47"/>
      <c r="D414" s="41"/>
      <c r="E414" s="216">
        <v>4220</v>
      </c>
      <c r="F414" s="291">
        <v>136000</v>
      </c>
      <c r="G414" s="236">
        <v>133894.88</v>
      </c>
      <c r="H414" s="234">
        <f aca="true" t="shared" si="8" ref="H414:H425">SUM(G414/F414*100)</f>
        <v>98.45211764705883</v>
      </c>
      <c r="I414" s="232">
        <v>1033.17</v>
      </c>
      <c r="J414" s="46"/>
    </row>
    <row r="415" spans="1:10" ht="15" customHeight="1">
      <c r="A415" s="245"/>
      <c r="B415" s="258" t="s">
        <v>171</v>
      </c>
      <c r="C415" s="47"/>
      <c r="D415" s="41"/>
      <c r="E415" s="216">
        <v>4440</v>
      </c>
      <c r="F415" s="291">
        <v>7670</v>
      </c>
      <c r="G415" s="236">
        <v>7657.51</v>
      </c>
      <c r="H415" s="234">
        <f t="shared" si="8"/>
        <v>99.83715775749674</v>
      </c>
      <c r="I415" s="232"/>
      <c r="J415" s="46"/>
    </row>
    <row r="416" spans="1:10" ht="9" customHeight="1">
      <c r="A416" s="245"/>
      <c r="B416" s="215"/>
      <c r="C416" s="47"/>
      <c r="D416" s="41"/>
      <c r="E416" s="47"/>
      <c r="F416" s="48"/>
      <c r="G416" s="43"/>
      <c r="H416" s="234"/>
      <c r="I416" s="40"/>
      <c r="J416" s="46"/>
    </row>
    <row r="417" spans="1:10" ht="15" customHeight="1">
      <c r="A417" s="216">
        <v>9</v>
      </c>
      <c r="B417" s="215" t="s">
        <v>220</v>
      </c>
      <c r="C417" s="216"/>
      <c r="D417" s="241"/>
      <c r="E417" s="216"/>
      <c r="F417" s="48"/>
      <c r="G417" s="43"/>
      <c r="H417" s="234"/>
      <c r="I417" s="50"/>
      <c r="J417" s="293"/>
    </row>
    <row r="418" spans="1:10" ht="15" customHeight="1">
      <c r="A418" s="245"/>
      <c r="B418" s="227" t="s">
        <v>221</v>
      </c>
      <c r="C418" s="216"/>
      <c r="D418" s="241">
        <v>80195</v>
      </c>
      <c r="E418" s="216">
        <v>4440</v>
      </c>
      <c r="F418" s="291">
        <v>62750</v>
      </c>
      <c r="G418" s="236">
        <v>62205.44</v>
      </c>
      <c r="H418" s="234">
        <f t="shared" si="8"/>
        <v>99.13217529880478</v>
      </c>
      <c r="I418" s="43">
        <v>0</v>
      </c>
      <c r="J418" s="236">
        <f>SUM(F418-G418)</f>
        <v>544.5599999999977</v>
      </c>
    </row>
    <row r="419" spans="1:10" ht="9" customHeight="1">
      <c r="A419" s="245"/>
      <c r="B419" s="306"/>
      <c r="C419" s="32"/>
      <c r="D419" s="33"/>
      <c r="E419" s="32"/>
      <c r="F419" s="33"/>
      <c r="G419" s="32"/>
      <c r="H419" s="234"/>
      <c r="I419" s="34"/>
      <c r="J419" s="216"/>
    </row>
    <row r="420" spans="1:10" ht="15" customHeight="1">
      <c r="A420" s="216">
        <v>10</v>
      </c>
      <c r="B420" s="316" t="s">
        <v>67</v>
      </c>
      <c r="C420" s="32"/>
      <c r="D420" s="325">
        <v>80195</v>
      </c>
      <c r="E420" s="324"/>
      <c r="F420" s="348">
        <f>SUM(F421:F425)</f>
        <v>24132</v>
      </c>
      <c r="G420" s="252">
        <f>SUM(G421:G425)</f>
        <v>24132</v>
      </c>
      <c r="H420" s="233">
        <f t="shared" si="8"/>
        <v>100</v>
      </c>
      <c r="I420" s="67">
        <f>SUM(I421:I425)</f>
        <v>0</v>
      </c>
      <c r="J420" s="239">
        <f>SUM(F420-G420)</f>
        <v>0</v>
      </c>
    </row>
    <row r="421" spans="1:11" ht="15" customHeight="1">
      <c r="A421" s="245"/>
      <c r="B421" s="258" t="s">
        <v>48</v>
      </c>
      <c r="C421" s="32"/>
      <c r="D421" s="241"/>
      <c r="E421" s="216">
        <v>4210</v>
      </c>
      <c r="F421" s="349">
        <v>19900</v>
      </c>
      <c r="G421" s="251">
        <v>19900</v>
      </c>
      <c r="H421" s="234">
        <f t="shared" si="8"/>
        <v>100</v>
      </c>
      <c r="I421" s="40"/>
      <c r="J421" s="46"/>
      <c r="K421" s="7"/>
    </row>
    <row r="422" spans="1:10" ht="15" customHeight="1">
      <c r="A422" s="245"/>
      <c r="B422" s="258" t="s">
        <v>189</v>
      </c>
      <c r="C422" s="32"/>
      <c r="D422" s="241"/>
      <c r="E422" s="216">
        <v>4260</v>
      </c>
      <c r="F422" s="349">
        <v>400</v>
      </c>
      <c r="G422" s="314">
        <v>400</v>
      </c>
      <c r="H422" s="234">
        <f t="shared" si="8"/>
        <v>100</v>
      </c>
      <c r="I422" s="40"/>
      <c r="J422" s="46"/>
    </row>
    <row r="423" spans="1:10" ht="15" customHeight="1">
      <c r="A423" s="245"/>
      <c r="B423" s="258" t="s">
        <v>49</v>
      </c>
      <c r="C423" s="32"/>
      <c r="D423" s="325"/>
      <c r="E423" s="216">
        <v>4270</v>
      </c>
      <c r="F423" s="349">
        <v>1800</v>
      </c>
      <c r="G423" s="314">
        <v>1800</v>
      </c>
      <c r="H423" s="234">
        <f t="shared" si="8"/>
        <v>100</v>
      </c>
      <c r="I423" s="40"/>
      <c r="J423" s="46"/>
    </row>
    <row r="424" spans="1:10" ht="15" customHeight="1">
      <c r="A424" s="245"/>
      <c r="B424" s="258" t="s">
        <v>50</v>
      </c>
      <c r="C424" s="32"/>
      <c r="D424" s="325"/>
      <c r="E424" s="216">
        <v>4300</v>
      </c>
      <c r="F424" s="349">
        <v>1900</v>
      </c>
      <c r="G424" s="251">
        <v>1900</v>
      </c>
      <c r="H424" s="234">
        <f t="shared" si="8"/>
        <v>100</v>
      </c>
      <c r="I424" s="40"/>
      <c r="J424" s="46"/>
    </row>
    <row r="425" spans="1:10" ht="15" customHeight="1">
      <c r="A425" s="245"/>
      <c r="B425" s="258" t="s">
        <v>143</v>
      </c>
      <c r="C425" s="32"/>
      <c r="D425" s="325"/>
      <c r="E425" s="216">
        <v>4170</v>
      </c>
      <c r="F425" s="349">
        <v>132</v>
      </c>
      <c r="G425" s="251">
        <v>132</v>
      </c>
      <c r="H425" s="234">
        <f t="shared" si="8"/>
        <v>100</v>
      </c>
      <c r="I425" s="40"/>
      <c r="J425" s="46"/>
    </row>
    <row r="426" spans="1:10" ht="9" customHeight="1">
      <c r="A426" s="245"/>
      <c r="B426" s="215"/>
      <c r="C426" s="47"/>
      <c r="D426" s="41"/>
      <c r="E426" s="47"/>
      <c r="F426" s="68"/>
      <c r="G426" s="61"/>
      <c r="H426" s="64"/>
      <c r="I426" s="40"/>
      <c r="J426" s="46"/>
    </row>
    <row r="427" spans="1:10" ht="16.5" customHeight="1">
      <c r="A427" s="216"/>
      <c r="B427" s="351" t="s">
        <v>69</v>
      </c>
      <c r="C427" s="245">
        <v>851</v>
      </c>
      <c r="D427" s="33"/>
      <c r="E427" s="32"/>
      <c r="F427" s="238">
        <f>SUM(F430+F438)</f>
        <v>240000</v>
      </c>
      <c r="G427" s="239">
        <f>SUM(G430+G438)</f>
        <v>152606.37</v>
      </c>
      <c r="H427" s="240">
        <f>SUM(G427/F427*100)</f>
        <v>63.585987499999995</v>
      </c>
      <c r="I427" s="238">
        <f>SUM(I430+I438)</f>
        <v>0</v>
      </c>
      <c r="J427" s="239">
        <f>SUM(F427-G427)</f>
        <v>87393.63</v>
      </c>
    </row>
    <row r="428" spans="1:10" ht="9" customHeight="1">
      <c r="A428" s="216"/>
      <c r="B428" s="279"/>
      <c r="C428" s="32"/>
      <c r="D428" s="33"/>
      <c r="E428" s="32"/>
      <c r="F428" s="49"/>
      <c r="G428" s="37"/>
      <c r="H428" s="69"/>
      <c r="I428" s="50"/>
      <c r="J428" s="236"/>
    </row>
    <row r="429" spans="1:10" ht="15" customHeight="1">
      <c r="A429" s="216">
        <v>1</v>
      </c>
      <c r="B429" s="215" t="s">
        <v>222</v>
      </c>
      <c r="C429" s="216"/>
      <c r="D429" s="216"/>
      <c r="E429" s="216"/>
      <c r="F429" s="217"/>
      <c r="G429" s="43"/>
      <c r="H429" s="69"/>
      <c r="I429" s="40"/>
      <c r="J429" s="236"/>
    </row>
    <row r="430" spans="1:10" ht="15" customHeight="1">
      <c r="A430" s="211"/>
      <c r="B430" s="215" t="s">
        <v>223</v>
      </c>
      <c r="C430" s="211"/>
      <c r="D430" s="216">
        <v>85154</v>
      </c>
      <c r="E430" s="216"/>
      <c r="F430" s="214">
        <f>SUM(F431:F435)</f>
        <v>180000</v>
      </c>
      <c r="G430" s="214">
        <f>SUM(G431:G435)</f>
        <v>94796.37</v>
      </c>
      <c r="H430" s="233">
        <f aca="true" t="shared" si="9" ref="H430:H435">SUM(G430/F430*100)</f>
        <v>52.66465</v>
      </c>
      <c r="I430" s="142"/>
      <c r="J430" s="276">
        <f>SUM(F430-G430)</f>
        <v>85203.63</v>
      </c>
    </row>
    <row r="431" spans="1:10" ht="15" customHeight="1">
      <c r="A431" s="211"/>
      <c r="B431" s="258" t="s">
        <v>143</v>
      </c>
      <c r="C431" s="216"/>
      <c r="D431" s="241"/>
      <c r="E431" s="216">
        <v>4170</v>
      </c>
      <c r="F431" s="217">
        <v>35000</v>
      </c>
      <c r="G431" s="236">
        <v>29806</v>
      </c>
      <c r="H431" s="234">
        <f t="shared" si="9"/>
        <v>85.16</v>
      </c>
      <c r="I431" s="36"/>
      <c r="J431" s="236"/>
    </row>
    <row r="432" spans="1:10" ht="15" customHeight="1">
      <c r="A432" s="211"/>
      <c r="B432" s="258" t="s">
        <v>48</v>
      </c>
      <c r="C432" s="216"/>
      <c r="D432" s="241"/>
      <c r="E432" s="216">
        <v>4210</v>
      </c>
      <c r="F432" s="217">
        <v>50000</v>
      </c>
      <c r="G432" s="236">
        <v>25977.15</v>
      </c>
      <c r="H432" s="234">
        <f t="shared" si="9"/>
        <v>51.954299999999996</v>
      </c>
      <c r="I432" s="40"/>
      <c r="J432" s="236"/>
    </row>
    <row r="433" spans="1:10" ht="15" customHeight="1">
      <c r="A433" s="211"/>
      <c r="B433" s="258" t="s">
        <v>50</v>
      </c>
      <c r="C433" s="216"/>
      <c r="D433" s="241"/>
      <c r="E433" s="216">
        <v>4300</v>
      </c>
      <c r="F433" s="217">
        <v>93500</v>
      </c>
      <c r="G433" s="236">
        <v>39013.22</v>
      </c>
      <c r="H433" s="234">
        <f t="shared" si="9"/>
        <v>41.725368983957225</v>
      </c>
      <c r="I433" s="40"/>
      <c r="J433" s="236"/>
    </row>
    <row r="434" spans="1:10" ht="15" customHeight="1">
      <c r="A434" s="211"/>
      <c r="B434" s="258" t="s">
        <v>55</v>
      </c>
      <c r="C434" s="216"/>
      <c r="D434" s="241"/>
      <c r="E434" s="216">
        <v>4430</v>
      </c>
      <c r="F434" s="217">
        <v>500</v>
      </c>
      <c r="G434" s="314">
        <v>0</v>
      </c>
      <c r="H434" s="234">
        <f t="shared" si="9"/>
        <v>0</v>
      </c>
      <c r="I434" s="40"/>
      <c r="J434" s="236"/>
    </row>
    <row r="435" spans="1:10" ht="15" customHeight="1">
      <c r="A435" s="211"/>
      <c r="B435" s="224" t="s">
        <v>172</v>
      </c>
      <c r="C435" s="216"/>
      <c r="D435" s="216"/>
      <c r="E435" s="216">
        <v>4700</v>
      </c>
      <c r="F435" s="217">
        <v>1000</v>
      </c>
      <c r="G435" s="236">
        <v>0</v>
      </c>
      <c r="H435" s="234">
        <f t="shared" si="9"/>
        <v>0</v>
      </c>
      <c r="I435" s="40"/>
      <c r="J435" s="236"/>
    </row>
    <row r="436" spans="1:10" ht="9" customHeight="1">
      <c r="A436" s="211"/>
      <c r="B436" s="258"/>
      <c r="C436" s="216"/>
      <c r="D436" s="241"/>
      <c r="E436" s="216"/>
      <c r="F436" s="280"/>
      <c r="G436" s="236"/>
      <c r="H436" s="326"/>
      <c r="I436" s="40"/>
      <c r="J436" s="236"/>
    </row>
    <row r="437" spans="1:10" ht="15" customHeight="1">
      <c r="A437" s="216">
        <v>2</v>
      </c>
      <c r="B437" s="258" t="s">
        <v>224</v>
      </c>
      <c r="C437" s="216"/>
      <c r="D437" s="216"/>
      <c r="E437" s="216"/>
      <c r="F437" s="217"/>
      <c r="G437" s="236"/>
      <c r="H437" s="326"/>
      <c r="I437" s="40"/>
      <c r="J437" s="236"/>
    </row>
    <row r="438" spans="1:10" ht="15" customHeight="1">
      <c r="A438" s="211"/>
      <c r="B438" s="258" t="s">
        <v>225</v>
      </c>
      <c r="C438" s="216"/>
      <c r="D438" s="216">
        <v>85195</v>
      </c>
      <c r="E438" s="216">
        <v>6050</v>
      </c>
      <c r="F438" s="217">
        <v>60000</v>
      </c>
      <c r="G438" s="236">
        <v>57810</v>
      </c>
      <c r="H438" s="234">
        <f>SUM(G438/F438*100)</f>
        <v>96.35000000000001</v>
      </c>
      <c r="I438" s="40"/>
      <c r="J438" s="236">
        <f>SUM(F438-G438)</f>
        <v>2190</v>
      </c>
    </row>
    <row r="439" spans="1:10" ht="9" customHeight="1">
      <c r="A439" s="216"/>
      <c r="B439" s="215"/>
      <c r="C439" s="47"/>
      <c r="D439" s="41"/>
      <c r="E439" s="47"/>
      <c r="F439" s="48"/>
      <c r="G439" s="43"/>
      <c r="H439" s="234"/>
      <c r="I439" s="40"/>
      <c r="J439" s="46"/>
    </row>
    <row r="440" spans="1:10" ht="16.5" customHeight="1">
      <c r="A440" s="339"/>
      <c r="B440" s="352" t="s">
        <v>35</v>
      </c>
      <c r="C440" s="339">
        <v>852</v>
      </c>
      <c r="D440" s="27"/>
      <c r="E440" s="70"/>
      <c r="F440" s="238">
        <f>SUM(F442+F447+F458+F460+F463+F468+F474+F482+F505+F513+F521+F525)</f>
        <v>3785596.06</v>
      </c>
      <c r="G440" s="239">
        <f>SUM(G442+G447+G458+G460+G463+G468+G474+G482+G505+G513+G521+G525)</f>
        <v>3742960.1399999997</v>
      </c>
      <c r="H440" s="240">
        <f aca="true" t="shared" si="10" ref="H440:H474">SUM(G440/F440*100)</f>
        <v>98.87373297826181</v>
      </c>
      <c r="I440" s="239">
        <f>SUM(I442+I447+I458+I460+I463+I468+I474+I482+I505+I513+I521+I525)</f>
        <v>39204.74</v>
      </c>
      <c r="J440" s="239">
        <f>SUM(F440-G440)</f>
        <v>42635.92000000039</v>
      </c>
    </row>
    <row r="441" spans="1:10" ht="9" customHeight="1">
      <c r="A441" s="339"/>
      <c r="B441" s="340"/>
      <c r="C441" s="70"/>
      <c r="D441" s="72"/>
      <c r="E441" s="23"/>
      <c r="F441" s="48"/>
      <c r="G441" s="43"/>
      <c r="H441" s="234"/>
      <c r="I441" s="40"/>
      <c r="J441" s="46"/>
    </row>
    <row r="442" spans="1:10" ht="15" customHeight="1">
      <c r="A442" s="353">
        <v>1</v>
      </c>
      <c r="B442" s="341" t="s">
        <v>226</v>
      </c>
      <c r="C442" s="339"/>
      <c r="D442" s="354">
        <v>85202</v>
      </c>
      <c r="E442" s="353">
        <v>4330</v>
      </c>
      <c r="F442" s="291">
        <v>195400</v>
      </c>
      <c r="G442" s="236">
        <v>195315.56</v>
      </c>
      <c r="H442" s="234">
        <f t="shared" si="10"/>
        <v>99.95678607983623</v>
      </c>
      <c r="I442" s="40"/>
      <c r="J442" s="236">
        <f>SUM(F442-G442)</f>
        <v>84.44000000000233</v>
      </c>
    </row>
    <row r="443" spans="1:10" ht="9" customHeight="1">
      <c r="A443" s="353"/>
      <c r="B443" s="341"/>
      <c r="C443" s="339"/>
      <c r="D443" s="354"/>
      <c r="E443" s="353"/>
      <c r="F443" s="291"/>
      <c r="G443" s="43"/>
      <c r="H443" s="234"/>
      <c r="I443" s="40"/>
      <c r="J443" s="46"/>
    </row>
    <row r="444" spans="1:10" ht="15" customHeight="1">
      <c r="A444" s="353">
        <v>2</v>
      </c>
      <c r="B444" s="341" t="s">
        <v>44</v>
      </c>
      <c r="C444" s="353"/>
      <c r="D444" s="354"/>
      <c r="E444" s="353"/>
      <c r="F444" s="291"/>
      <c r="G444" s="43"/>
      <c r="H444" s="234"/>
      <c r="I444" s="40"/>
      <c r="J444" s="46"/>
    </row>
    <row r="445" spans="1:10" ht="15" customHeight="1">
      <c r="A445" s="353"/>
      <c r="B445" s="342" t="s">
        <v>45</v>
      </c>
      <c r="C445" s="353"/>
      <c r="D445" s="354"/>
      <c r="E445" s="353"/>
      <c r="F445" s="311"/>
      <c r="G445" s="52"/>
      <c r="H445" s="234"/>
      <c r="I445" s="40"/>
      <c r="J445" s="46"/>
    </row>
    <row r="446" spans="1:10" ht="15" customHeight="1">
      <c r="A446" s="353"/>
      <c r="B446" s="342" t="s">
        <v>92</v>
      </c>
      <c r="C446" s="353"/>
      <c r="D446" s="354"/>
      <c r="E446" s="353"/>
      <c r="F446" s="311"/>
      <c r="G446" s="52"/>
      <c r="H446" s="234"/>
      <c r="I446" s="40"/>
      <c r="J446" s="46"/>
    </row>
    <row r="447" spans="1:10" ht="15" customHeight="1">
      <c r="A447" s="339"/>
      <c r="B447" s="342" t="s">
        <v>91</v>
      </c>
      <c r="C447" s="353"/>
      <c r="D447" s="354">
        <v>85212</v>
      </c>
      <c r="E447" s="353"/>
      <c r="F447" s="292">
        <f>SUM(F451+F448)</f>
        <v>2196367</v>
      </c>
      <c r="G447" s="276">
        <f>SUM(G451+G448)</f>
        <v>2174700.4499999997</v>
      </c>
      <c r="H447" s="233">
        <f t="shared" si="10"/>
        <v>99.01352779385229</v>
      </c>
      <c r="I447" s="40"/>
      <c r="J447" s="276">
        <f>SUM(F447-G447)</f>
        <v>21666.55000000028</v>
      </c>
    </row>
    <row r="448" spans="1:10" ht="15" customHeight="1">
      <c r="A448" s="339"/>
      <c r="B448" s="343" t="s">
        <v>2</v>
      </c>
      <c r="C448" s="353"/>
      <c r="D448" s="354"/>
      <c r="E448" s="353"/>
      <c r="F448" s="356">
        <f>SUM(F449:F450)</f>
        <v>2130477</v>
      </c>
      <c r="G448" s="359">
        <f>SUM(G449:G450)</f>
        <v>2109459.4499999997</v>
      </c>
      <c r="H448" s="448">
        <f t="shared" si="10"/>
        <v>99.01348148794847</v>
      </c>
      <c r="I448" s="40"/>
      <c r="J448" s="46"/>
    </row>
    <row r="449" spans="1:10" ht="15" customHeight="1">
      <c r="A449" s="339"/>
      <c r="B449" s="355" t="s">
        <v>227</v>
      </c>
      <c r="C449" s="353"/>
      <c r="D449" s="354"/>
      <c r="E449" s="353">
        <v>3110</v>
      </c>
      <c r="F449" s="291">
        <v>2086890</v>
      </c>
      <c r="G449" s="236">
        <v>2069596.19</v>
      </c>
      <c r="H449" s="234">
        <f t="shared" si="10"/>
        <v>99.17131185639876</v>
      </c>
      <c r="I449" s="40"/>
      <c r="J449" s="46"/>
    </row>
    <row r="450" spans="1:10" ht="15" customHeight="1">
      <c r="A450" s="339"/>
      <c r="B450" s="355" t="s">
        <v>141</v>
      </c>
      <c r="C450" s="353"/>
      <c r="D450" s="354"/>
      <c r="E450" s="353">
        <v>4110</v>
      </c>
      <c r="F450" s="291">
        <v>43587</v>
      </c>
      <c r="G450" s="236">
        <v>39863.26</v>
      </c>
      <c r="H450" s="234">
        <f t="shared" si="10"/>
        <v>91.45676463165623</v>
      </c>
      <c r="I450" s="40"/>
      <c r="J450" s="46"/>
    </row>
    <row r="451" spans="1:10" ht="15" customHeight="1">
      <c r="A451" s="339"/>
      <c r="B451" s="344" t="s">
        <v>3</v>
      </c>
      <c r="C451" s="353"/>
      <c r="D451" s="354"/>
      <c r="E451" s="353"/>
      <c r="F451" s="356">
        <f>SUM(F452:F456)</f>
        <v>65890</v>
      </c>
      <c r="G451" s="359">
        <f>SUM(G452:G456)</f>
        <v>65241</v>
      </c>
      <c r="H451" s="448">
        <f t="shared" si="10"/>
        <v>99.01502504173622</v>
      </c>
      <c r="I451" s="40"/>
      <c r="J451" s="46"/>
    </row>
    <row r="452" spans="1:10" ht="15" customHeight="1">
      <c r="A452" s="339"/>
      <c r="B452" s="355" t="s">
        <v>155</v>
      </c>
      <c r="C452" s="353"/>
      <c r="D452" s="354"/>
      <c r="E452" s="353">
        <v>4010</v>
      </c>
      <c r="F452" s="291">
        <v>46765</v>
      </c>
      <c r="G452" s="236">
        <v>46304.35</v>
      </c>
      <c r="H452" s="234">
        <f t="shared" si="10"/>
        <v>99.01496845931787</v>
      </c>
      <c r="I452" s="40"/>
      <c r="J452" s="46"/>
    </row>
    <row r="453" spans="1:10" ht="15" customHeight="1">
      <c r="A453" s="345"/>
      <c r="B453" s="355" t="s">
        <v>141</v>
      </c>
      <c r="C453" s="353"/>
      <c r="D453" s="354"/>
      <c r="E453" s="353">
        <v>4110</v>
      </c>
      <c r="F453" s="291">
        <v>7149</v>
      </c>
      <c r="G453" s="236">
        <v>7079.39</v>
      </c>
      <c r="H453" s="234">
        <f t="shared" si="10"/>
        <v>99.02629738424955</v>
      </c>
      <c r="I453" s="40"/>
      <c r="J453" s="46"/>
    </row>
    <row r="454" spans="1:10" ht="15" customHeight="1">
      <c r="A454" s="345"/>
      <c r="B454" s="355" t="s">
        <v>142</v>
      </c>
      <c r="C454" s="353"/>
      <c r="D454" s="354"/>
      <c r="E454" s="353">
        <v>4120</v>
      </c>
      <c r="F454" s="291">
        <v>1145</v>
      </c>
      <c r="G454" s="236">
        <v>1085.42</v>
      </c>
      <c r="H454" s="234">
        <f t="shared" si="10"/>
        <v>94.79650655021835</v>
      </c>
      <c r="I454" s="40"/>
      <c r="J454" s="46"/>
    </row>
    <row r="455" spans="1:10" ht="15" customHeight="1">
      <c r="A455" s="345"/>
      <c r="B455" s="355" t="s">
        <v>48</v>
      </c>
      <c r="C455" s="353"/>
      <c r="D455" s="354"/>
      <c r="E455" s="353">
        <v>4210</v>
      </c>
      <c r="F455" s="291">
        <v>3567.59</v>
      </c>
      <c r="G455" s="236">
        <v>3567.59</v>
      </c>
      <c r="H455" s="234">
        <f t="shared" si="10"/>
        <v>100</v>
      </c>
      <c r="I455" s="40"/>
      <c r="J455" s="46"/>
    </row>
    <row r="456" spans="1:10" ht="15" customHeight="1">
      <c r="A456" s="345"/>
      <c r="B456" s="355" t="s">
        <v>50</v>
      </c>
      <c r="C456" s="353"/>
      <c r="D456" s="354"/>
      <c r="E456" s="353">
        <v>4300</v>
      </c>
      <c r="F456" s="291">
        <v>7263.41</v>
      </c>
      <c r="G456" s="236">
        <v>7204.25</v>
      </c>
      <c r="H456" s="234">
        <f t="shared" si="10"/>
        <v>99.18550653205588</v>
      </c>
      <c r="I456" s="40"/>
      <c r="J456" s="46"/>
    </row>
    <row r="457" spans="1:10" ht="9" customHeight="1">
      <c r="A457" s="345"/>
      <c r="B457" s="341"/>
      <c r="C457" s="353"/>
      <c r="D457" s="354"/>
      <c r="E457" s="353"/>
      <c r="F457" s="291"/>
      <c r="G457" s="43"/>
      <c r="H457" s="234"/>
      <c r="I457" s="40"/>
      <c r="J457" s="46"/>
    </row>
    <row r="458" spans="1:10" ht="15" customHeight="1">
      <c r="A458" s="353">
        <v>3</v>
      </c>
      <c r="B458" s="341" t="s">
        <v>107</v>
      </c>
      <c r="C458" s="353"/>
      <c r="D458" s="354">
        <v>85212</v>
      </c>
      <c r="E458" s="353">
        <v>2910</v>
      </c>
      <c r="F458" s="291">
        <v>5000</v>
      </c>
      <c r="G458" s="236">
        <v>3585.96</v>
      </c>
      <c r="H458" s="234">
        <f t="shared" si="10"/>
        <v>71.7192</v>
      </c>
      <c r="I458" s="40"/>
      <c r="J458" s="236">
        <f>SUM(F458-G458)</f>
        <v>1414.04</v>
      </c>
    </row>
    <row r="459" spans="1:10" ht="9" customHeight="1">
      <c r="A459" s="357"/>
      <c r="B459" s="341"/>
      <c r="C459" s="353"/>
      <c r="D459" s="354"/>
      <c r="E459" s="353"/>
      <c r="F459" s="291"/>
      <c r="G459" s="236"/>
      <c r="H459" s="234"/>
      <c r="I459" s="40"/>
      <c r="J459" s="46"/>
    </row>
    <row r="460" spans="1:10" ht="15" customHeight="1">
      <c r="A460" s="353">
        <v>4</v>
      </c>
      <c r="B460" s="341" t="s">
        <v>108</v>
      </c>
      <c r="C460" s="353"/>
      <c r="D460" s="354">
        <v>85212</v>
      </c>
      <c r="E460" s="353">
        <v>4580</v>
      </c>
      <c r="F460" s="291">
        <v>1200</v>
      </c>
      <c r="G460" s="236">
        <v>1403.52</v>
      </c>
      <c r="H460" s="234">
        <f t="shared" si="10"/>
        <v>116.96</v>
      </c>
      <c r="I460" s="40"/>
      <c r="J460" s="236">
        <f>SUM(F460-G460)</f>
        <v>-203.51999999999998</v>
      </c>
    </row>
    <row r="461" spans="1:10" ht="9" customHeight="1">
      <c r="A461" s="353"/>
      <c r="B461" s="341"/>
      <c r="C461" s="353"/>
      <c r="D461" s="354"/>
      <c r="E461" s="353"/>
      <c r="F461" s="291"/>
      <c r="G461" s="43"/>
      <c r="H461" s="234"/>
      <c r="I461" s="40"/>
      <c r="J461" s="46"/>
    </row>
    <row r="462" spans="1:10" ht="15" customHeight="1">
      <c r="A462" s="353">
        <v>5</v>
      </c>
      <c r="B462" s="341" t="s">
        <v>228</v>
      </c>
      <c r="C462" s="353"/>
      <c r="D462" s="354"/>
      <c r="E462" s="353"/>
      <c r="F462" s="291"/>
      <c r="G462" s="43"/>
      <c r="H462" s="234"/>
      <c r="I462" s="40"/>
      <c r="J462" s="46"/>
    </row>
    <row r="463" spans="1:10" ht="15" customHeight="1">
      <c r="A463" s="345"/>
      <c r="B463" s="341" t="s">
        <v>303</v>
      </c>
      <c r="C463" s="23"/>
      <c r="D463" s="354">
        <v>85213</v>
      </c>
      <c r="E463" s="353">
        <v>4130</v>
      </c>
      <c r="F463" s="292">
        <f>SUM(F464:F466)</f>
        <v>25130</v>
      </c>
      <c r="G463" s="276">
        <f>SUM(G464:G466)</f>
        <v>24286.120000000003</v>
      </c>
      <c r="H463" s="233">
        <f t="shared" si="10"/>
        <v>96.64194190210904</v>
      </c>
      <c r="I463" s="40"/>
      <c r="J463" s="276">
        <f>SUM(F463-G463)</f>
        <v>843.8799999999974</v>
      </c>
    </row>
    <row r="464" spans="1:10" ht="15" customHeight="1">
      <c r="A464" s="345"/>
      <c r="B464" s="355" t="s">
        <v>304</v>
      </c>
      <c r="C464" s="23"/>
      <c r="D464" s="72"/>
      <c r="E464" s="23"/>
      <c r="F464" s="291">
        <v>6804</v>
      </c>
      <c r="G464" s="236">
        <v>6364.8</v>
      </c>
      <c r="H464" s="234">
        <f t="shared" si="10"/>
        <v>93.54497354497356</v>
      </c>
      <c r="I464" s="40"/>
      <c r="J464" s="46"/>
    </row>
    <row r="465" spans="1:10" ht="15" customHeight="1">
      <c r="A465" s="345"/>
      <c r="B465" s="341" t="s">
        <v>229</v>
      </c>
      <c r="C465" s="23"/>
      <c r="D465" s="72"/>
      <c r="E465" s="23"/>
      <c r="F465" s="291">
        <v>14660</v>
      </c>
      <c r="G465" s="236">
        <v>14337.06</v>
      </c>
      <c r="H465" s="234">
        <f t="shared" si="10"/>
        <v>97.79713506139154</v>
      </c>
      <c r="I465" s="40"/>
      <c r="J465" s="46"/>
    </row>
    <row r="466" spans="1:10" ht="15" customHeight="1">
      <c r="A466" s="345"/>
      <c r="B466" s="355" t="s">
        <v>230</v>
      </c>
      <c r="C466" s="23"/>
      <c r="D466" s="72"/>
      <c r="E466" s="23"/>
      <c r="F466" s="291">
        <v>3666</v>
      </c>
      <c r="G466" s="236">
        <v>3584.26</v>
      </c>
      <c r="H466" s="234">
        <f t="shared" si="10"/>
        <v>97.77032187670486</v>
      </c>
      <c r="I466" s="40"/>
      <c r="J466" s="46"/>
    </row>
    <row r="467" spans="1:10" ht="9" customHeight="1">
      <c r="A467" s="339"/>
      <c r="B467" s="341"/>
      <c r="C467" s="23"/>
      <c r="D467" s="72"/>
      <c r="E467" s="23"/>
      <c r="F467" s="48"/>
      <c r="G467" s="43"/>
      <c r="H467" s="234"/>
      <c r="I467" s="40"/>
      <c r="J467" s="46"/>
    </row>
    <row r="468" spans="1:10" ht="15" customHeight="1">
      <c r="A468" s="353">
        <v>6</v>
      </c>
      <c r="B468" s="342" t="s">
        <v>37</v>
      </c>
      <c r="C468" s="353"/>
      <c r="D468" s="354"/>
      <c r="E468" s="353"/>
      <c r="F468" s="292">
        <f>SUM(F469:F472)</f>
        <v>455091.33999999997</v>
      </c>
      <c r="G468" s="276">
        <f>SUM(G469:G472)</f>
        <v>448604.63</v>
      </c>
      <c r="H468" s="233">
        <f t="shared" si="10"/>
        <v>98.57463558853922</v>
      </c>
      <c r="I468" s="40"/>
      <c r="J468" s="276">
        <f>SUM(F468-G468)</f>
        <v>6486.709999999963</v>
      </c>
    </row>
    <row r="469" spans="1:10" ht="15" customHeight="1">
      <c r="A469" s="339"/>
      <c r="B469" s="355" t="s">
        <v>231</v>
      </c>
      <c r="C469" s="353"/>
      <c r="D469" s="354">
        <v>85214</v>
      </c>
      <c r="E469" s="353">
        <v>3110</v>
      </c>
      <c r="F469" s="291">
        <v>74531.34</v>
      </c>
      <c r="G469" s="236">
        <v>74531.34</v>
      </c>
      <c r="H469" s="234">
        <f t="shared" si="10"/>
        <v>100</v>
      </c>
      <c r="I469" s="40"/>
      <c r="J469" s="46"/>
    </row>
    <row r="470" spans="1:10" ht="15" customHeight="1">
      <c r="A470" s="339"/>
      <c r="B470" s="355" t="s">
        <v>232</v>
      </c>
      <c r="C470" s="353"/>
      <c r="D470" s="354">
        <v>85214</v>
      </c>
      <c r="E470" s="353">
        <v>3110</v>
      </c>
      <c r="F470" s="291">
        <v>171360</v>
      </c>
      <c r="G470" s="236">
        <v>170232.34</v>
      </c>
      <c r="H470" s="234">
        <f t="shared" si="10"/>
        <v>99.34193510737627</v>
      </c>
      <c r="I470" s="40"/>
      <c r="J470" s="46"/>
    </row>
    <row r="471" spans="1:10" ht="15" customHeight="1">
      <c r="A471" s="339"/>
      <c r="B471" s="24" t="s">
        <v>233</v>
      </c>
      <c r="C471" s="23"/>
      <c r="D471" s="354">
        <v>85216</v>
      </c>
      <c r="E471" s="353">
        <v>3110</v>
      </c>
      <c r="F471" s="291">
        <v>166400</v>
      </c>
      <c r="G471" s="236">
        <v>163072.76</v>
      </c>
      <c r="H471" s="234">
        <f t="shared" si="10"/>
        <v>98.00045673076923</v>
      </c>
      <c r="I471" s="40"/>
      <c r="J471" s="46"/>
    </row>
    <row r="472" spans="1:10" ht="15" customHeight="1">
      <c r="A472" s="339"/>
      <c r="B472" s="24" t="s">
        <v>234</v>
      </c>
      <c r="C472" s="23"/>
      <c r="D472" s="354">
        <v>85216</v>
      </c>
      <c r="E472" s="353">
        <v>3110</v>
      </c>
      <c r="F472" s="291">
        <v>42800</v>
      </c>
      <c r="G472" s="236">
        <v>40768.19</v>
      </c>
      <c r="H472" s="234">
        <f t="shared" si="10"/>
        <v>95.25278037383178</v>
      </c>
      <c r="I472" s="40"/>
      <c r="J472" s="46"/>
    </row>
    <row r="473" spans="1:10" ht="9" customHeight="1">
      <c r="A473" s="339"/>
      <c r="B473" s="24"/>
      <c r="C473" s="23"/>
      <c r="D473" s="72"/>
      <c r="E473" s="23"/>
      <c r="F473" s="48"/>
      <c r="G473" s="43"/>
      <c r="H473" s="234"/>
      <c r="I473" s="40"/>
      <c r="J473" s="46"/>
    </row>
    <row r="474" spans="1:10" ht="15" customHeight="1">
      <c r="A474" s="353">
        <v>7</v>
      </c>
      <c r="B474" s="341" t="s">
        <v>10</v>
      </c>
      <c r="C474" s="353"/>
      <c r="D474" s="353">
        <v>85215</v>
      </c>
      <c r="E474" s="354">
        <v>3110</v>
      </c>
      <c r="F474" s="236">
        <v>26000</v>
      </c>
      <c r="G474" s="236">
        <v>25874.8</v>
      </c>
      <c r="H474" s="234">
        <f t="shared" si="10"/>
        <v>99.51846153846154</v>
      </c>
      <c r="I474" s="40"/>
      <c r="J474" s="236">
        <f>SUM(F474-G474)</f>
        <v>125.20000000000073</v>
      </c>
    </row>
    <row r="475" spans="1:10" ht="9" customHeight="1">
      <c r="A475" s="346"/>
      <c r="B475" s="347"/>
      <c r="C475" s="75"/>
      <c r="D475" s="75"/>
      <c r="E475" s="75"/>
      <c r="F475" s="93"/>
      <c r="G475" s="76"/>
      <c r="H475" s="94"/>
      <c r="I475" s="76"/>
      <c r="J475" s="126"/>
    </row>
    <row r="476" spans="1:10" ht="12" customHeight="1">
      <c r="A476" s="71"/>
      <c r="B476" s="24"/>
      <c r="C476" s="72"/>
      <c r="D476" s="72"/>
      <c r="E476" s="72"/>
      <c r="F476" s="48"/>
      <c r="G476" s="48"/>
      <c r="H476" s="95"/>
      <c r="I476" s="48"/>
      <c r="J476" s="132"/>
    </row>
    <row r="477" spans="1:10" ht="5.25" customHeight="1" thickBot="1">
      <c r="A477" s="71"/>
      <c r="B477" s="24"/>
      <c r="C477" s="72"/>
      <c r="D477" s="72"/>
      <c r="E477" s="72"/>
      <c r="F477" s="48"/>
      <c r="G477" s="48"/>
      <c r="H477" s="95"/>
      <c r="I477" s="48"/>
      <c r="J477" s="132"/>
    </row>
    <row r="478" spans="1:10" ht="17.25" customHeight="1">
      <c r="A478" s="473" t="s">
        <v>43</v>
      </c>
      <c r="B478" s="473" t="s">
        <v>15</v>
      </c>
      <c r="C478" s="491" t="s">
        <v>34</v>
      </c>
      <c r="D478" s="480"/>
      <c r="E478" s="481"/>
      <c r="F478" s="77" t="s">
        <v>13</v>
      </c>
      <c r="G478" s="491" t="s">
        <v>14</v>
      </c>
      <c r="H478" s="481"/>
      <c r="I478" s="473" t="s">
        <v>33</v>
      </c>
      <c r="J478" s="447" t="s">
        <v>310</v>
      </c>
    </row>
    <row r="479" spans="1:11" ht="16.5" customHeight="1" thickBot="1">
      <c r="A479" s="474"/>
      <c r="B479" s="474"/>
      <c r="C479" s="79" t="s">
        <v>17</v>
      </c>
      <c r="D479" s="80" t="s">
        <v>18</v>
      </c>
      <c r="E479" s="81" t="s">
        <v>19</v>
      </c>
      <c r="F479" s="78" t="s">
        <v>16</v>
      </c>
      <c r="G479" s="79" t="s">
        <v>20</v>
      </c>
      <c r="H479" s="83" t="s">
        <v>21</v>
      </c>
      <c r="I479" s="474"/>
      <c r="J479" s="451" t="s">
        <v>311</v>
      </c>
      <c r="K479" s="21"/>
    </row>
    <row r="480" spans="1:10" ht="17.25" customHeight="1" thickBot="1">
      <c r="A480" s="84">
        <v>1</v>
      </c>
      <c r="B480" s="85">
        <v>2</v>
      </c>
      <c r="C480" s="86">
        <v>3</v>
      </c>
      <c r="D480" s="87">
        <v>4</v>
      </c>
      <c r="E480" s="88">
        <v>5</v>
      </c>
      <c r="F480" s="84">
        <v>6</v>
      </c>
      <c r="G480" s="86">
        <v>7</v>
      </c>
      <c r="H480" s="89">
        <v>8</v>
      </c>
      <c r="I480" s="84">
        <v>9</v>
      </c>
      <c r="J480" s="85">
        <v>10</v>
      </c>
    </row>
    <row r="481" spans="1:10" ht="5.25" customHeight="1">
      <c r="A481" s="30"/>
      <c r="B481" s="30"/>
      <c r="C481" s="30"/>
      <c r="D481" s="27"/>
      <c r="E481" s="28"/>
      <c r="F481" s="30"/>
      <c r="G481" s="30"/>
      <c r="H481" s="29"/>
      <c r="I481" s="30"/>
      <c r="J481" s="30"/>
    </row>
    <row r="482" spans="1:10" ht="15" customHeight="1">
      <c r="A482" s="353">
        <v>8</v>
      </c>
      <c r="B482" s="341" t="s">
        <v>111</v>
      </c>
      <c r="C482" s="353"/>
      <c r="D482" s="353">
        <v>85219</v>
      </c>
      <c r="E482" s="354"/>
      <c r="F482" s="270">
        <f>SUM(F487+F483)</f>
        <v>461772</v>
      </c>
      <c r="G482" s="270">
        <f>SUM(G487+G483)</f>
        <v>455605.29000000004</v>
      </c>
      <c r="H482" s="233">
        <f aca="true" t="shared" si="11" ref="H482:H542">SUM(G482/F482*100)</f>
        <v>98.66455523505108</v>
      </c>
      <c r="I482" s="231">
        <f>SUM(I490:I492)</f>
        <v>37513.97</v>
      </c>
      <c r="J482" s="276">
        <f>SUM(F482-G482)</f>
        <v>6166.709999999963</v>
      </c>
    </row>
    <row r="483" spans="1:10" ht="15" customHeight="1">
      <c r="A483" s="353"/>
      <c r="B483" s="344" t="s">
        <v>110</v>
      </c>
      <c r="C483" s="353"/>
      <c r="D483" s="353"/>
      <c r="E483" s="354"/>
      <c r="F483" s="359">
        <f>SUM(F484:F486)</f>
        <v>131881</v>
      </c>
      <c r="G483" s="359">
        <f>SUM(G484:G486)</f>
        <v>131881</v>
      </c>
      <c r="H483" s="448">
        <f t="shared" si="11"/>
        <v>100</v>
      </c>
      <c r="I483" s="360"/>
      <c r="J483" s="361"/>
    </row>
    <row r="484" spans="1:10" ht="15" customHeight="1">
      <c r="A484" s="353"/>
      <c r="B484" s="355" t="s">
        <v>155</v>
      </c>
      <c r="C484" s="353"/>
      <c r="D484" s="354"/>
      <c r="E484" s="353">
        <v>4010</v>
      </c>
      <c r="F484" s="291">
        <v>112011</v>
      </c>
      <c r="G484" s="236">
        <v>112011</v>
      </c>
      <c r="H484" s="234">
        <f t="shared" si="11"/>
        <v>100</v>
      </c>
      <c r="I484" s="232"/>
      <c r="J484" s="362"/>
    </row>
    <row r="485" spans="1:10" ht="15" customHeight="1">
      <c r="A485" s="353"/>
      <c r="B485" s="355" t="s">
        <v>141</v>
      </c>
      <c r="C485" s="353"/>
      <c r="D485" s="354"/>
      <c r="E485" s="353">
        <v>4110</v>
      </c>
      <c r="F485" s="291">
        <v>17126</v>
      </c>
      <c r="G485" s="236">
        <v>17126</v>
      </c>
      <c r="H485" s="234">
        <f t="shared" si="11"/>
        <v>100</v>
      </c>
      <c r="I485" s="232"/>
      <c r="J485" s="362"/>
    </row>
    <row r="486" spans="1:10" ht="15" customHeight="1">
      <c r="A486" s="353"/>
      <c r="B486" s="355" t="s">
        <v>142</v>
      </c>
      <c r="C486" s="353"/>
      <c r="D486" s="354"/>
      <c r="E486" s="353">
        <v>4120</v>
      </c>
      <c r="F486" s="291">
        <v>2744</v>
      </c>
      <c r="G486" s="236">
        <v>2744</v>
      </c>
      <c r="H486" s="234">
        <f t="shared" si="11"/>
        <v>100</v>
      </c>
      <c r="I486" s="232"/>
      <c r="J486" s="362"/>
    </row>
    <row r="487" spans="1:10" ht="15" customHeight="1">
      <c r="A487" s="353"/>
      <c r="B487" s="344" t="s">
        <v>8</v>
      </c>
      <c r="C487" s="353"/>
      <c r="D487" s="354"/>
      <c r="E487" s="353"/>
      <c r="F487" s="356">
        <f>SUM(F488:F503)</f>
        <v>329891</v>
      </c>
      <c r="G487" s="359">
        <f>SUM(G488:G503)</f>
        <v>323724.29000000004</v>
      </c>
      <c r="H487" s="448">
        <f t="shared" si="11"/>
        <v>98.13068255878457</v>
      </c>
      <c r="I487" s="232"/>
      <c r="J487" s="363"/>
    </row>
    <row r="488" spans="1:10" ht="15" customHeight="1">
      <c r="A488" s="353"/>
      <c r="B488" s="355" t="s">
        <v>162</v>
      </c>
      <c r="C488" s="353"/>
      <c r="D488" s="364"/>
      <c r="E488" s="353">
        <v>3020</v>
      </c>
      <c r="F488" s="236">
        <v>2400</v>
      </c>
      <c r="G488" s="350">
        <v>2379.89</v>
      </c>
      <c r="H488" s="234">
        <f t="shared" si="11"/>
        <v>99.16208333333333</v>
      </c>
      <c r="I488" s="236"/>
      <c r="J488" s="362"/>
    </row>
    <row r="489" spans="1:10" ht="15" customHeight="1">
      <c r="A489" s="353"/>
      <c r="B489" s="355" t="s">
        <v>155</v>
      </c>
      <c r="C489" s="353"/>
      <c r="D489" s="354"/>
      <c r="E489" s="353">
        <v>4010</v>
      </c>
      <c r="F489" s="291">
        <v>197912</v>
      </c>
      <c r="G489" s="236">
        <v>197751.19</v>
      </c>
      <c r="H489" s="234">
        <f t="shared" si="11"/>
        <v>99.91874671571203</v>
      </c>
      <c r="I489" s="236"/>
      <c r="J489" s="362"/>
    </row>
    <row r="490" spans="1:10" ht="15" customHeight="1">
      <c r="A490" s="339"/>
      <c r="B490" s="355" t="s">
        <v>163</v>
      </c>
      <c r="C490" s="353"/>
      <c r="D490" s="354"/>
      <c r="E490" s="353">
        <v>4040</v>
      </c>
      <c r="F490" s="291">
        <v>25656</v>
      </c>
      <c r="G490" s="236">
        <v>25655.88</v>
      </c>
      <c r="H490" s="234">
        <f t="shared" si="11"/>
        <v>99.99953227315248</v>
      </c>
      <c r="I490" s="236">
        <v>31995.01</v>
      </c>
      <c r="J490" s="362"/>
    </row>
    <row r="491" spans="1:10" ht="15" customHeight="1">
      <c r="A491" s="339"/>
      <c r="B491" s="355" t="s">
        <v>141</v>
      </c>
      <c r="C491" s="353"/>
      <c r="D491" s="354"/>
      <c r="E491" s="353">
        <v>4110</v>
      </c>
      <c r="F491" s="291">
        <v>31203</v>
      </c>
      <c r="G491" s="236">
        <v>31177.4</v>
      </c>
      <c r="H491" s="234">
        <f t="shared" si="11"/>
        <v>99.91795660673654</v>
      </c>
      <c r="I491" s="236">
        <v>4892.07</v>
      </c>
      <c r="J491" s="362"/>
    </row>
    <row r="492" spans="1:10" ht="15" customHeight="1">
      <c r="A492" s="339"/>
      <c r="B492" s="355" t="s">
        <v>142</v>
      </c>
      <c r="C492" s="353"/>
      <c r="D492" s="354"/>
      <c r="E492" s="353">
        <v>4120</v>
      </c>
      <c r="F492" s="291">
        <v>1850</v>
      </c>
      <c r="G492" s="236">
        <v>1849.35</v>
      </c>
      <c r="H492" s="234">
        <f t="shared" si="11"/>
        <v>99.96486486486485</v>
      </c>
      <c r="I492" s="236">
        <v>626.89</v>
      </c>
      <c r="J492" s="362"/>
    </row>
    <row r="493" spans="1:10" ht="15" customHeight="1">
      <c r="A493" s="339"/>
      <c r="B493" s="414" t="s">
        <v>48</v>
      </c>
      <c r="C493" s="353"/>
      <c r="D493" s="354"/>
      <c r="E493" s="353">
        <v>4210</v>
      </c>
      <c r="F493" s="291">
        <v>11725</v>
      </c>
      <c r="G493" s="236">
        <v>10236.22</v>
      </c>
      <c r="H493" s="234">
        <f t="shared" si="11"/>
        <v>87.30251599147121</v>
      </c>
      <c r="I493" s="236"/>
      <c r="J493" s="362"/>
    </row>
    <row r="494" spans="1:10" ht="15" customHeight="1">
      <c r="A494" s="339"/>
      <c r="B494" s="355" t="s">
        <v>54</v>
      </c>
      <c r="C494" s="353"/>
      <c r="D494" s="353"/>
      <c r="E494" s="353">
        <v>4260</v>
      </c>
      <c r="F494" s="236">
        <v>12890</v>
      </c>
      <c r="G494" s="236">
        <v>12648.7</v>
      </c>
      <c r="H494" s="234">
        <f t="shared" si="11"/>
        <v>98.12800620636153</v>
      </c>
      <c r="I494" s="236"/>
      <c r="J494" s="363"/>
    </row>
    <row r="495" spans="1:10" ht="15" customHeight="1">
      <c r="A495" s="339"/>
      <c r="B495" s="415" t="s">
        <v>165</v>
      </c>
      <c r="C495" s="353"/>
      <c r="D495" s="354"/>
      <c r="E495" s="353">
        <v>4280</v>
      </c>
      <c r="F495" s="232">
        <v>400</v>
      </c>
      <c r="G495" s="318">
        <v>240</v>
      </c>
      <c r="H495" s="234">
        <f t="shared" si="11"/>
        <v>60</v>
      </c>
      <c r="I495" s="236"/>
      <c r="J495" s="363"/>
    </row>
    <row r="496" spans="1:10" ht="15" customHeight="1">
      <c r="A496" s="339"/>
      <c r="B496" s="355" t="s">
        <v>50</v>
      </c>
      <c r="C496" s="353"/>
      <c r="D496" s="354"/>
      <c r="E496" s="353">
        <v>4300</v>
      </c>
      <c r="F496" s="291">
        <v>19529</v>
      </c>
      <c r="G496" s="236">
        <v>17869.54</v>
      </c>
      <c r="H496" s="234">
        <f t="shared" si="11"/>
        <v>91.50258589789544</v>
      </c>
      <c r="I496" s="366"/>
      <c r="J496" s="367"/>
    </row>
    <row r="497" spans="1:10" ht="15" customHeight="1">
      <c r="A497" s="339"/>
      <c r="B497" s="355" t="s">
        <v>168</v>
      </c>
      <c r="C497" s="353"/>
      <c r="D497" s="354"/>
      <c r="E497" s="353">
        <v>4360</v>
      </c>
      <c r="F497" s="291">
        <v>1640</v>
      </c>
      <c r="G497" s="236">
        <v>1520.82</v>
      </c>
      <c r="H497" s="234">
        <f t="shared" si="11"/>
        <v>92.7329268292683</v>
      </c>
      <c r="I497" s="367"/>
      <c r="J497" s="367"/>
    </row>
    <row r="498" spans="1:10" ht="15" customHeight="1">
      <c r="A498" s="339"/>
      <c r="B498" s="355" t="s">
        <v>169</v>
      </c>
      <c r="C498" s="353"/>
      <c r="D498" s="354"/>
      <c r="E498" s="353">
        <v>4370</v>
      </c>
      <c r="F498" s="291">
        <v>1960</v>
      </c>
      <c r="G498" s="236">
        <v>1919.76</v>
      </c>
      <c r="H498" s="234">
        <f t="shared" si="11"/>
        <v>97.9469387755102</v>
      </c>
      <c r="I498" s="367"/>
      <c r="J498" s="367"/>
    </row>
    <row r="499" spans="1:10" ht="15" customHeight="1">
      <c r="A499" s="339"/>
      <c r="B499" s="355" t="s">
        <v>170</v>
      </c>
      <c r="C499" s="353"/>
      <c r="D499" s="354"/>
      <c r="E499" s="353">
        <v>4410</v>
      </c>
      <c r="F499" s="291">
        <v>2046</v>
      </c>
      <c r="G499" s="236">
        <v>1649.79</v>
      </c>
      <c r="H499" s="234">
        <f t="shared" si="11"/>
        <v>80.6348973607038</v>
      </c>
      <c r="I499" s="367"/>
      <c r="J499" s="367"/>
    </row>
    <row r="500" spans="1:10" ht="15" customHeight="1">
      <c r="A500" s="339"/>
      <c r="B500" s="355" t="s">
        <v>55</v>
      </c>
      <c r="C500" s="353"/>
      <c r="D500" s="354"/>
      <c r="E500" s="353">
        <v>4430</v>
      </c>
      <c r="F500" s="291">
        <v>2200</v>
      </c>
      <c r="G500" s="329">
        <v>1740.9</v>
      </c>
      <c r="H500" s="234">
        <f t="shared" si="11"/>
        <v>79.13181818181818</v>
      </c>
      <c r="I500" s="236"/>
      <c r="J500" s="362"/>
    </row>
    <row r="501" spans="1:10" ht="15" customHeight="1">
      <c r="A501" s="339"/>
      <c r="B501" s="355" t="s">
        <v>171</v>
      </c>
      <c r="C501" s="353"/>
      <c r="D501" s="354"/>
      <c r="E501" s="353">
        <v>4440</v>
      </c>
      <c r="F501" s="291">
        <v>13180</v>
      </c>
      <c r="G501" s="236">
        <v>13178.21</v>
      </c>
      <c r="H501" s="234">
        <f t="shared" si="11"/>
        <v>99.98641881638845</v>
      </c>
      <c r="I501" s="368"/>
      <c r="J501" s="362"/>
    </row>
    <row r="502" spans="1:10" ht="15" customHeight="1">
      <c r="A502" s="339"/>
      <c r="B502" s="414" t="s">
        <v>235</v>
      </c>
      <c r="C502" s="353"/>
      <c r="D502" s="354"/>
      <c r="E502" s="353">
        <v>4610</v>
      </c>
      <c r="F502" s="291">
        <v>100</v>
      </c>
      <c r="G502" s="236">
        <v>6.28</v>
      </c>
      <c r="H502" s="234">
        <f t="shared" si="11"/>
        <v>6.280000000000001</v>
      </c>
      <c r="I502" s="368"/>
      <c r="J502" s="362"/>
    </row>
    <row r="503" spans="1:10" ht="15" customHeight="1">
      <c r="A503" s="339"/>
      <c r="B503" s="355" t="s">
        <v>172</v>
      </c>
      <c r="C503" s="353"/>
      <c r="D503" s="354"/>
      <c r="E503" s="353">
        <v>4700</v>
      </c>
      <c r="F503" s="291">
        <v>5200</v>
      </c>
      <c r="G503" s="236">
        <v>3900.36</v>
      </c>
      <c r="H503" s="234">
        <f t="shared" si="11"/>
        <v>75.00692307692309</v>
      </c>
      <c r="I503" s="232"/>
      <c r="J503" s="362"/>
    </row>
    <row r="504" spans="1:10" ht="3.75" customHeight="1">
      <c r="A504" s="353"/>
      <c r="B504" s="357"/>
      <c r="C504" s="364"/>
      <c r="D504" s="353"/>
      <c r="E504" s="364"/>
      <c r="F504" s="236"/>
      <c r="G504" s="236"/>
      <c r="H504" s="234"/>
      <c r="I504" s="236"/>
      <c r="J504" s="362"/>
    </row>
    <row r="505" spans="1:10" ht="15" customHeight="1">
      <c r="A505" s="353">
        <v>9</v>
      </c>
      <c r="B505" s="341" t="s">
        <v>9</v>
      </c>
      <c r="C505" s="353"/>
      <c r="D505" s="354">
        <v>85228</v>
      </c>
      <c r="E505" s="353"/>
      <c r="F505" s="292">
        <f>SUM(F506:F511)</f>
        <v>24725</v>
      </c>
      <c r="G505" s="276">
        <f>SUM(G506:G511)</f>
        <v>24317.37</v>
      </c>
      <c r="H505" s="233">
        <f t="shared" si="11"/>
        <v>98.35134479271991</v>
      </c>
      <c r="I505" s="276">
        <f>SUM(I506:I511)</f>
        <v>1690.77</v>
      </c>
      <c r="J505" s="276">
        <f>SUM(F505-G505)</f>
        <v>407.630000000001</v>
      </c>
    </row>
    <row r="506" spans="1:10" ht="15" customHeight="1">
      <c r="A506" s="353"/>
      <c r="B506" s="355" t="s">
        <v>162</v>
      </c>
      <c r="C506" s="353"/>
      <c r="D506" s="364"/>
      <c r="E506" s="353">
        <v>3020</v>
      </c>
      <c r="F506" s="291">
        <v>430</v>
      </c>
      <c r="G506" s="236">
        <v>96</v>
      </c>
      <c r="H506" s="234">
        <f t="shared" si="11"/>
        <v>22.325581395348838</v>
      </c>
      <c r="I506" s="237"/>
      <c r="J506" s="358"/>
    </row>
    <row r="507" spans="1:10" ht="15" customHeight="1">
      <c r="A507" s="339"/>
      <c r="B507" s="355" t="s">
        <v>155</v>
      </c>
      <c r="C507" s="353"/>
      <c r="D507" s="354"/>
      <c r="E507" s="353">
        <v>4010</v>
      </c>
      <c r="F507" s="291">
        <v>19166</v>
      </c>
      <c r="G507" s="236">
        <v>19156.36</v>
      </c>
      <c r="H507" s="234">
        <f t="shared" si="11"/>
        <v>99.94970259835125</v>
      </c>
      <c r="I507" s="237"/>
      <c r="J507" s="362"/>
    </row>
    <row r="508" spans="1:10" ht="15" customHeight="1">
      <c r="A508" s="339"/>
      <c r="B508" s="355" t="s">
        <v>218</v>
      </c>
      <c r="C508" s="353"/>
      <c r="D508" s="354"/>
      <c r="E508" s="353">
        <v>4040</v>
      </c>
      <c r="F508" s="291">
        <v>787</v>
      </c>
      <c r="G508" s="236">
        <v>786.8</v>
      </c>
      <c r="H508" s="234">
        <f t="shared" si="11"/>
        <v>99.97458703939009</v>
      </c>
      <c r="I508" s="232">
        <v>1436.02</v>
      </c>
      <c r="J508" s="362"/>
    </row>
    <row r="509" spans="1:11" ht="15" customHeight="1">
      <c r="A509" s="339"/>
      <c r="B509" s="355" t="s">
        <v>141</v>
      </c>
      <c r="C509" s="353"/>
      <c r="D509" s="354"/>
      <c r="E509" s="353">
        <v>4110</v>
      </c>
      <c r="F509" s="291">
        <v>3158</v>
      </c>
      <c r="G509" s="236">
        <v>3124.4</v>
      </c>
      <c r="H509" s="234">
        <f t="shared" si="11"/>
        <v>98.93603546548448</v>
      </c>
      <c r="I509" s="232">
        <v>219.57</v>
      </c>
      <c r="J509" s="362"/>
      <c r="K509" s="7"/>
    </row>
    <row r="510" spans="1:10" ht="15" customHeight="1">
      <c r="A510" s="339"/>
      <c r="B510" s="355" t="s">
        <v>142</v>
      </c>
      <c r="C510" s="353"/>
      <c r="D510" s="354"/>
      <c r="E510" s="353">
        <v>4120</v>
      </c>
      <c r="F510" s="291">
        <v>514</v>
      </c>
      <c r="G510" s="236">
        <v>484.21</v>
      </c>
      <c r="H510" s="234">
        <f t="shared" si="11"/>
        <v>94.20428015564201</v>
      </c>
      <c r="I510" s="232">
        <v>35.18</v>
      </c>
      <c r="J510" s="362"/>
    </row>
    <row r="511" spans="1:10" ht="15" customHeight="1">
      <c r="A511" s="339"/>
      <c r="B511" s="355" t="s">
        <v>143</v>
      </c>
      <c r="C511" s="353"/>
      <c r="D511" s="354"/>
      <c r="E511" s="353">
        <v>4170</v>
      </c>
      <c r="F511" s="291">
        <v>670</v>
      </c>
      <c r="G511" s="330">
        <v>669.6</v>
      </c>
      <c r="H511" s="234">
        <f t="shared" si="11"/>
        <v>99.94029850746269</v>
      </c>
      <c r="I511" s="232"/>
      <c r="J511" s="362"/>
    </row>
    <row r="512" spans="1:10" ht="4.5" customHeight="1">
      <c r="A512" s="339"/>
      <c r="B512" s="341"/>
      <c r="C512" s="353"/>
      <c r="D512" s="354"/>
      <c r="E512" s="353"/>
      <c r="F512" s="291"/>
      <c r="G512" s="330"/>
      <c r="H512" s="234"/>
      <c r="I512" s="232"/>
      <c r="J512" s="362"/>
    </row>
    <row r="513" spans="1:10" ht="15" customHeight="1">
      <c r="A513" s="353">
        <v>10</v>
      </c>
      <c r="B513" s="341" t="s">
        <v>4</v>
      </c>
      <c r="C513" s="353"/>
      <c r="D513" s="354">
        <v>85295</v>
      </c>
      <c r="E513" s="353"/>
      <c r="F513" s="270">
        <f>SUM(F514:F519)</f>
        <v>241557.58000000002</v>
      </c>
      <c r="G513" s="270">
        <f>SUM(G514:G519)</f>
        <v>241557.58000000002</v>
      </c>
      <c r="H513" s="233">
        <f t="shared" si="11"/>
        <v>100</v>
      </c>
      <c r="I513" s="231"/>
      <c r="J513" s="239">
        <f>SUM(F513-G513)</f>
        <v>0</v>
      </c>
    </row>
    <row r="514" spans="1:10" ht="15" customHeight="1">
      <c r="A514" s="339"/>
      <c r="B514" s="416" t="s">
        <v>236</v>
      </c>
      <c r="C514" s="353"/>
      <c r="D514" s="354"/>
      <c r="E514" s="353">
        <v>3110</v>
      </c>
      <c r="F514" s="291">
        <v>141136</v>
      </c>
      <c r="G514" s="236">
        <v>141136</v>
      </c>
      <c r="H514" s="234">
        <f t="shared" si="11"/>
        <v>100</v>
      </c>
      <c r="I514" s="232"/>
      <c r="J514" s="362"/>
    </row>
    <row r="515" spans="1:10" ht="15" customHeight="1">
      <c r="A515" s="339"/>
      <c r="B515" s="355" t="s">
        <v>237</v>
      </c>
      <c r="C515" s="353"/>
      <c r="D515" s="354"/>
      <c r="E515" s="353">
        <v>3110</v>
      </c>
      <c r="F515" s="291">
        <v>96421.58</v>
      </c>
      <c r="G515" s="236">
        <v>96421.58</v>
      </c>
      <c r="H515" s="234">
        <f t="shared" si="11"/>
        <v>100</v>
      </c>
      <c r="I515" s="232"/>
      <c r="J515" s="362"/>
    </row>
    <row r="516" spans="1:10" ht="15" customHeight="1">
      <c r="A516" s="339"/>
      <c r="B516" s="355" t="s">
        <v>238</v>
      </c>
      <c r="C516" s="353"/>
      <c r="D516" s="354"/>
      <c r="E516" s="353">
        <v>4210</v>
      </c>
      <c r="F516" s="291">
        <v>2094</v>
      </c>
      <c r="G516" s="350">
        <v>2094</v>
      </c>
      <c r="H516" s="234">
        <f t="shared" si="11"/>
        <v>100</v>
      </c>
      <c r="I516" s="232"/>
      <c r="J516" s="362"/>
    </row>
    <row r="517" spans="1:10" ht="15" customHeight="1">
      <c r="A517" s="339"/>
      <c r="B517" s="355" t="s">
        <v>239</v>
      </c>
      <c r="C517" s="353"/>
      <c r="D517" s="354"/>
      <c r="E517" s="353">
        <v>4210</v>
      </c>
      <c r="F517" s="291">
        <v>1396</v>
      </c>
      <c r="G517" s="370">
        <v>1396</v>
      </c>
      <c r="H517" s="234">
        <f t="shared" si="11"/>
        <v>100</v>
      </c>
      <c r="I517" s="232"/>
      <c r="J517" s="362"/>
    </row>
    <row r="518" spans="1:10" ht="15" customHeight="1">
      <c r="A518" s="339"/>
      <c r="B518" s="355" t="s">
        <v>240</v>
      </c>
      <c r="C518" s="353"/>
      <c r="D518" s="354"/>
      <c r="E518" s="353">
        <v>4300</v>
      </c>
      <c r="F518" s="291">
        <v>306</v>
      </c>
      <c r="G518" s="370">
        <v>306</v>
      </c>
      <c r="H518" s="234">
        <f t="shared" si="11"/>
        <v>100</v>
      </c>
      <c r="I518" s="232"/>
      <c r="J518" s="362"/>
    </row>
    <row r="519" spans="1:10" ht="15" customHeight="1">
      <c r="A519" s="339"/>
      <c r="B519" s="355" t="s">
        <v>241</v>
      </c>
      <c r="C519" s="353"/>
      <c r="D519" s="354"/>
      <c r="E519" s="353">
        <v>4300</v>
      </c>
      <c r="F519" s="291">
        <v>204</v>
      </c>
      <c r="G519" s="370">
        <v>204</v>
      </c>
      <c r="H519" s="234">
        <f t="shared" si="11"/>
        <v>100</v>
      </c>
      <c r="I519" s="232"/>
      <c r="J519" s="362"/>
    </row>
    <row r="520" spans="1:10" ht="4.5" customHeight="1">
      <c r="A520" s="339"/>
      <c r="B520" s="355"/>
      <c r="C520" s="353"/>
      <c r="D520" s="354"/>
      <c r="E520" s="353"/>
      <c r="F520" s="291"/>
      <c r="G520" s="370"/>
      <c r="H520" s="234"/>
      <c r="I520" s="232"/>
      <c r="J520" s="362"/>
    </row>
    <row r="521" spans="1:10" ht="15" customHeight="1">
      <c r="A521" s="353">
        <v>11</v>
      </c>
      <c r="B521" s="355" t="s">
        <v>305</v>
      </c>
      <c r="C521" s="353"/>
      <c r="D521" s="354">
        <v>85295</v>
      </c>
      <c r="E521" s="353">
        <v>3110</v>
      </c>
      <c r="F521" s="291">
        <v>12600</v>
      </c>
      <c r="G521" s="370">
        <v>12600</v>
      </c>
      <c r="H521" s="234">
        <f t="shared" si="11"/>
        <v>100</v>
      </c>
      <c r="I521" s="232"/>
      <c r="J521" s="239">
        <f>SUM(F521-G521)</f>
        <v>0</v>
      </c>
    </row>
    <row r="522" spans="1:10" ht="5.25" customHeight="1">
      <c r="A522" s="339"/>
      <c r="B522" s="341"/>
      <c r="C522" s="353"/>
      <c r="D522" s="354"/>
      <c r="E522" s="353"/>
      <c r="F522" s="291"/>
      <c r="G522" s="370"/>
      <c r="H522" s="234"/>
      <c r="I522" s="232"/>
      <c r="J522" s="362"/>
    </row>
    <row r="523" spans="1:10" ht="15" customHeight="1">
      <c r="A523" s="353">
        <v>12</v>
      </c>
      <c r="B523" s="341" t="s">
        <v>242</v>
      </c>
      <c r="C523" s="353"/>
      <c r="D523" s="354"/>
      <c r="E523" s="353"/>
      <c r="F523" s="291"/>
      <c r="G523" s="236"/>
      <c r="H523" s="234"/>
      <c r="I523" s="232"/>
      <c r="J523" s="362"/>
    </row>
    <row r="524" spans="1:10" ht="15" customHeight="1">
      <c r="A524" s="339"/>
      <c r="B524" s="341" t="s">
        <v>243</v>
      </c>
      <c r="C524" s="353"/>
      <c r="D524" s="354"/>
      <c r="E524" s="353" t="s">
        <v>39</v>
      </c>
      <c r="F524" s="291"/>
      <c r="G524" s="236"/>
      <c r="H524" s="234"/>
      <c r="I524" s="232"/>
      <c r="J524" s="362"/>
    </row>
    <row r="525" spans="1:10" ht="15" customHeight="1">
      <c r="A525" s="339"/>
      <c r="B525" s="341" t="s">
        <v>244</v>
      </c>
      <c r="C525" s="353"/>
      <c r="D525" s="354">
        <v>85295</v>
      </c>
      <c r="E525" s="353"/>
      <c r="F525" s="292">
        <f>SUM(F526:F542)</f>
        <v>140753.13999999998</v>
      </c>
      <c r="G525" s="276">
        <f>SUM(G526:G542)</f>
        <v>135108.86</v>
      </c>
      <c r="H525" s="233">
        <f t="shared" si="11"/>
        <v>95.98994381226593</v>
      </c>
      <c r="I525" s="232"/>
      <c r="J525" s="276">
        <f>SUM(F525-G525)</f>
        <v>5644.279999999999</v>
      </c>
    </row>
    <row r="526" spans="1:10" ht="15" customHeight="1">
      <c r="A526" s="339"/>
      <c r="B526" s="355" t="s">
        <v>326</v>
      </c>
      <c r="C526" s="353"/>
      <c r="D526" s="354"/>
      <c r="E526" s="353">
        <v>3119</v>
      </c>
      <c r="F526" s="291">
        <v>14779.08</v>
      </c>
      <c r="G526" s="232">
        <v>14186.43</v>
      </c>
      <c r="H526" s="234">
        <f t="shared" si="11"/>
        <v>95.98993983387328</v>
      </c>
      <c r="I526" s="291"/>
      <c r="J526" s="358"/>
    </row>
    <row r="527" spans="1:10" ht="15" customHeight="1">
      <c r="A527" s="339"/>
      <c r="B527" s="355" t="s">
        <v>245</v>
      </c>
      <c r="C527" s="353"/>
      <c r="D527" s="354"/>
      <c r="E527" s="353">
        <v>4017</v>
      </c>
      <c r="F527" s="291">
        <v>49031.49</v>
      </c>
      <c r="G527" s="232">
        <v>48375.28</v>
      </c>
      <c r="H527" s="234">
        <f t="shared" si="11"/>
        <v>98.66165600922999</v>
      </c>
      <c r="I527" s="291"/>
      <c r="J527" s="358"/>
    </row>
    <row r="528" spans="1:10" ht="15" customHeight="1">
      <c r="A528" s="339"/>
      <c r="B528" s="397" t="s">
        <v>0</v>
      </c>
      <c r="C528" s="353"/>
      <c r="D528" s="354"/>
      <c r="E528" s="353">
        <v>4019</v>
      </c>
      <c r="F528" s="291">
        <v>2595.79</v>
      </c>
      <c r="G528" s="232">
        <v>2561.08</v>
      </c>
      <c r="H528" s="234">
        <f t="shared" si="11"/>
        <v>98.66283482099861</v>
      </c>
      <c r="I528" s="291"/>
      <c r="J528" s="358"/>
    </row>
    <row r="529" spans="1:10" ht="15" customHeight="1">
      <c r="A529" s="339"/>
      <c r="B529" s="417" t="s">
        <v>246</v>
      </c>
      <c r="C529" s="353"/>
      <c r="D529" s="354"/>
      <c r="E529" s="353">
        <v>4047</v>
      </c>
      <c r="F529" s="291">
        <v>2180.43</v>
      </c>
      <c r="G529" s="232">
        <v>2179.6</v>
      </c>
      <c r="H529" s="234">
        <f t="shared" si="11"/>
        <v>99.96193411391332</v>
      </c>
      <c r="I529" s="291"/>
      <c r="J529" s="358"/>
    </row>
    <row r="530" spans="1:10" ht="15" customHeight="1">
      <c r="A530" s="339"/>
      <c r="B530" s="397" t="s">
        <v>0</v>
      </c>
      <c r="C530" s="353"/>
      <c r="D530" s="354"/>
      <c r="E530" s="353">
        <v>4049</v>
      </c>
      <c r="F530" s="291">
        <v>115.44</v>
      </c>
      <c r="G530" s="232">
        <v>115.39</v>
      </c>
      <c r="H530" s="234">
        <f t="shared" si="11"/>
        <v>99.95668745668745</v>
      </c>
      <c r="I530" s="291"/>
      <c r="J530" s="358"/>
    </row>
    <row r="531" spans="1:10" ht="15" customHeight="1">
      <c r="A531" s="339"/>
      <c r="B531" s="355" t="s">
        <v>247</v>
      </c>
      <c r="C531" s="353"/>
      <c r="D531" s="354"/>
      <c r="E531" s="353">
        <v>4117</v>
      </c>
      <c r="F531" s="291">
        <v>7830.24</v>
      </c>
      <c r="G531" s="232">
        <v>7720.38</v>
      </c>
      <c r="H531" s="234">
        <f t="shared" si="11"/>
        <v>98.59697787041011</v>
      </c>
      <c r="I531" s="291"/>
      <c r="J531" s="358"/>
    </row>
    <row r="532" spans="1:10" ht="15" customHeight="1">
      <c r="A532" s="339"/>
      <c r="B532" s="397" t="s">
        <v>0</v>
      </c>
      <c r="C532" s="353"/>
      <c r="D532" s="354"/>
      <c r="E532" s="353">
        <v>4119</v>
      </c>
      <c r="F532" s="291">
        <v>414.54</v>
      </c>
      <c r="G532" s="232">
        <v>408.76</v>
      </c>
      <c r="H532" s="234">
        <f t="shared" si="11"/>
        <v>98.60568340811501</v>
      </c>
      <c r="I532" s="291"/>
      <c r="J532" s="358"/>
    </row>
    <row r="533" spans="1:10" ht="15" customHeight="1">
      <c r="A533" s="339"/>
      <c r="B533" s="355" t="s">
        <v>248</v>
      </c>
      <c r="C533" s="353"/>
      <c r="D533" s="354"/>
      <c r="E533" s="353">
        <v>4127</v>
      </c>
      <c r="F533" s="291">
        <v>1254.65</v>
      </c>
      <c r="G533" s="232">
        <v>1098.02</v>
      </c>
      <c r="H533" s="234">
        <f t="shared" si="11"/>
        <v>87.5160403299725</v>
      </c>
      <c r="I533" s="291"/>
      <c r="J533" s="358"/>
    </row>
    <row r="534" spans="1:10" ht="15" customHeight="1">
      <c r="A534" s="339"/>
      <c r="B534" s="397" t="s">
        <v>0</v>
      </c>
      <c r="C534" s="353"/>
      <c r="D534" s="354"/>
      <c r="E534" s="353">
        <v>4129</v>
      </c>
      <c r="F534" s="291">
        <v>66.42</v>
      </c>
      <c r="G534" s="232">
        <v>58.13</v>
      </c>
      <c r="H534" s="234">
        <f t="shared" si="11"/>
        <v>87.51881963264077</v>
      </c>
      <c r="I534" s="291"/>
      <c r="J534" s="358"/>
    </row>
    <row r="535" spans="1:10" ht="15" customHeight="1">
      <c r="A535" s="339"/>
      <c r="B535" s="355" t="s">
        <v>249</v>
      </c>
      <c r="C535" s="353"/>
      <c r="D535" s="354"/>
      <c r="E535" s="353">
        <v>4137</v>
      </c>
      <c r="F535" s="291">
        <v>75.9</v>
      </c>
      <c r="G535" s="232">
        <v>75.9</v>
      </c>
      <c r="H535" s="234">
        <f t="shared" si="11"/>
        <v>100</v>
      </c>
      <c r="I535" s="291"/>
      <c r="J535" s="358"/>
    </row>
    <row r="536" spans="1:10" ht="15" customHeight="1">
      <c r="A536" s="339"/>
      <c r="B536" s="397" t="s">
        <v>0</v>
      </c>
      <c r="C536" s="353"/>
      <c r="D536" s="354"/>
      <c r="E536" s="353">
        <v>4139</v>
      </c>
      <c r="F536" s="291">
        <v>4.02</v>
      </c>
      <c r="G536" s="232">
        <v>4.02</v>
      </c>
      <c r="H536" s="234">
        <f t="shared" si="11"/>
        <v>100</v>
      </c>
      <c r="I536" s="291"/>
      <c r="J536" s="358"/>
    </row>
    <row r="537" spans="1:10" ht="15" customHeight="1">
      <c r="A537" s="339"/>
      <c r="B537" s="355" t="s">
        <v>250</v>
      </c>
      <c r="C537" s="353"/>
      <c r="D537" s="354"/>
      <c r="E537" s="353">
        <v>4217</v>
      </c>
      <c r="F537" s="291">
        <v>9872.42</v>
      </c>
      <c r="G537" s="232">
        <v>6741.67</v>
      </c>
      <c r="H537" s="234">
        <f t="shared" si="11"/>
        <v>68.28791724825322</v>
      </c>
      <c r="I537" s="291"/>
      <c r="J537" s="358"/>
    </row>
    <row r="538" spans="1:10" ht="15" customHeight="1">
      <c r="A538" s="339"/>
      <c r="B538" s="397" t="s">
        <v>0</v>
      </c>
      <c r="C538" s="353"/>
      <c r="D538" s="354"/>
      <c r="E538" s="353">
        <v>4219</v>
      </c>
      <c r="F538" s="291">
        <v>522.64</v>
      </c>
      <c r="G538" s="232">
        <v>356.87</v>
      </c>
      <c r="H538" s="234">
        <f t="shared" si="11"/>
        <v>68.28218276442676</v>
      </c>
      <c r="I538" s="291"/>
      <c r="J538" s="358"/>
    </row>
    <row r="539" spans="1:10" ht="15" customHeight="1">
      <c r="A539" s="339"/>
      <c r="B539" s="355" t="s">
        <v>251</v>
      </c>
      <c r="C539" s="353"/>
      <c r="D539" s="354"/>
      <c r="E539" s="353">
        <v>4307</v>
      </c>
      <c r="F539" s="291">
        <v>49205.1</v>
      </c>
      <c r="G539" s="232">
        <v>48461.74</v>
      </c>
      <c r="H539" s="234">
        <f t="shared" si="11"/>
        <v>98.48926229191689</v>
      </c>
      <c r="I539" s="291"/>
      <c r="J539" s="358"/>
    </row>
    <row r="540" spans="1:10" ht="15" customHeight="1">
      <c r="A540" s="339"/>
      <c r="B540" s="397" t="s">
        <v>0</v>
      </c>
      <c r="C540" s="353"/>
      <c r="D540" s="354"/>
      <c r="E540" s="353">
        <v>4309</v>
      </c>
      <c r="F540" s="291">
        <v>2604.98</v>
      </c>
      <c r="G540" s="232">
        <v>2565.59</v>
      </c>
      <c r="H540" s="234">
        <f t="shared" si="11"/>
        <v>98.48789626024</v>
      </c>
      <c r="I540" s="291"/>
      <c r="J540" s="358"/>
    </row>
    <row r="541" spans="1:10" ht="15" customHeight="1">
      <c r="A541" s="339"/>
      <c r="B541" s="355" t="s">
        <v>252</v>
      </c>
      <c r="C541" s="353"/>
      <c r="D541" s="354"/>
      <c r="E541" s="353">
        <v>4367</v>
      </c>
      <c r="F541" s="291">
        <v>189.94</v>
      </c>
      <c r="G541" s="232">
        <v>189.94</v>
      </c>
      <c r="H541" s="234">
        <f t="shared" si="11"/>
        <v>100</v>
      </c>
      <c r="I541" s="291"/>
      <c r="J541" s="358"/>
    </row>
    <row r="542" spans="1:10" ht="15" customHeight="1">
      <c r="A542" s="339"/>
      <c r="B542" s="397" t="s">
        <v>0</v>
      </c>
      <c r="C542" s="353"/>
      <c r="D542" s="354"/>
      <c r="E542" s="353">
        <v>4369</v>
      </c>
      <c r="F542" s="291">
        <v>10.06</v>
      </c>
      <c r="G542" s="232">
        <v>10.06</v>
      </c>
      <c r="H542" s="234">
        <f t="shared" si="11"/>
        <v>100</v>
      </c>
      <c r="I542" s="291"/>
      <c r="J542" s="358"/>
    </row>
    <row r="543" spans="1:11" ht="6.75" customHeight="1">
      <c r="A543" s="371"/>
      <c r="B543" s="372"/>
      <c r="C543" s="373"/>
      <c r="D543" s="373"/>
      <c r="E543" s="373"/>
      <c r="F543" s="374"/>
      <c r="G543" s="375"/>
      <c r="H543" s="376"/>
      <c r="I543" s="336"/>
      <c r="J543" s="377"/>
      <c r="K543" s="21"/>
    </row>
    <row r="544" spans="1:11" ht="5.25" customHeight="1">
      <c r="A544" s="378"/>
      <c r="B544" s="341"/>
      <c r="C544" s="354"/>
      <c r="D544" s="354"/>
      <c r="E544" s="354"/>
      <c r="F544" s="292"/>
      <c r="G544" s="292"/>
      <c r="H544" s="379"/>
      <c r="I544" s="291"/>
      <c r="J544" s="380"/>
      <c r="K544" s="7"/>
    </row>
    <row r="545" spans="1:10" ht="8.25" customHeight="1" thickBot="1">
      <c r="A545" s="378"/>
      <c r="B545" s="341"/>
      <c r="C545" s="354"/>
      <c r="D545" s="354"/>
      <c r="E545" s="354"/>
      <c r="F545" s="291"/>
      <c r="G545" s="291"/>
      <c r="H545" s="381"/>
      <c r="I545" s="291"/>
      <c r="J545" s="382"/>
    </row>
    <row r="546" spans="1:10" ht="17.25" customHeight="1">
      <c r="A546" s="482" t="s">
        <v>43</v>
      </c>
      <c r="B546" s="457" t="s">
        <v>15</v>
      </c>
      <c r="C546" s="459" t="s">
        <v>34</v>
      </c>
      <c r="D546" s="459"/>
      <c r="E546" s="460"/>
      <c r="F546" s="383" t="s">
        <v>13</v>
      </c>
      <c r="G546" s="459" t="s">
        <v>14</v>
      </c>
      <c r="H546" s="460"/>
      <c r="I546" s="482" t="s">
        <v>33</v>
      </c>
      <c r="J546" s="447" t="s">
        <v>310</v>
      </c>
    </row>
    <row r="547" spans="1:11" ht="16.5" customHeight="1" thickBot="1">
      <c r="A547" s="456"/>
      <c r="B547" s="458"/>
      <c r="C547" s="384" t="s">
        <v>17</v>
      </c>
      <c r="D547" s="385" t="s">
        <v>18</v>
      </c>
      <c r="E547" s="386" t="s">
        <v>19</v>
      </c>
      <c r="F547" s="387" t="s">
        <v>16</v>
      </c>
      <c r="G547" s="384" t="s">
        <v>20</v>
      </c>
      <c r="H547" s="388" t="s">
        <v>21</v>
      </c>
      <c r="I547" s="456"/>
      <c r="J547" s="451" t="s">
        <v>311</v>
      </c>
      <c r="K547" s="7"/>
    </row>
    <row r="548" spans="1:10" ht="16.5" customHeight="1" thickBot="1">
      <c r="A548" s="389">
        <v>1</v>
      </c>
      <c r="B548" s="390">
        <v>2</v>
      </c>
      <c r="C548" s="391">
        <v>3</v>
      </c>
      <c r="D548" s="392">
        <v>4</v>
      </c>
      <c r="E548" s="393">
        <v>5</v>
      </c>
      <c r="F548" s="389">
        <v>6</v>
      </c>
      <c r="G548" s="391">
        <v>7</v>
      </c>
      <c r="H548" s="394">
        <v>8</v>
      </c>
      <c r="I548" s="389">
        <v>9</v>
      </c>
      <c r="J548" s="390">
        <v>10</v>
      </c>
    </row>
    <row r="549" spans="1:10" ht="7.5" customHeight="1">
      <c r="A549" s="395"/>
      <c r="B549" s="395"/>
      <c r="C549" s="395"/>
      <c r="D549" s="395"/>
      <c r="E549" s="395"/>
      <c r="F549" s="395"/>
      <c r="G549" s="395"/>
      <c r="H549" s="396"/>
      <c r="I549" s="395"/>
      <c r="J549" s="395"/>
    </row>
    <row r="550" spans="1:10" ht="16.5" customHeight="1">
      <c r="A550" s="339"/>
      <c r="B550" s="352" t="s">
        <v>32</v>
      </c>
      <c r="C550" s="339">
        <v>854</v>
      </c>
      <c r="D550" s="378"/>
      <c r="E550" s="339"/>
      <c r="F550" s="239">
        <f>SUM(F552+F563+F566+F570)</f>
        <v>456608</v>
      </c>
      <c r="G550" s="239">
        <f>SUM(G552+G563+G566+G570)</f>
        <v>450098.65</v>
      </c>
      <c r="H550" s="240">
        <f aca="true" t="shared" si="12" ref="H550:H570">SUM(G550/F550*100)</f>
        <v>98.57441174924662</v>
      </c>
      <c r="I550" s="239">
        <f>SUM(I552+I563+I566+I570)</f>
        <v>28910.059999999998</v>
      </c>
      <c r="J550" s="239">
        <f>SUM(F550-G550)</f>
        <v>6509.349999999977</v>
      </c>
    </row>
    <row r="551" spans="1:10" ht="6" customHeight="1">
      <c r="A551" s="339"/>
      <c r="B551" s="341"/>
      <c r="C551" s="353"/>
      <c r="D551" s="354"/>
      <c r="E551" s="353"/>
      <c r="F551" s="291"/>
      <c r="G551" s="236"/>
      <c r="H551" s="398"/>
      <c r="I551" s="232"/>
      <c r="J551" s="362"/>
    </row>
    <row r="552" spans="1:10" ht="15" customHeight="1">
      <c r="A552" s="353">
        <v>1</v>
      </c>
      <c r="B552" s="341" t="s">
        <v>24</v>
      </c>
      <c r="C552" s="353"/>
      <c r="D552" s="354">
        <v>85401</v>
      </c>
      <c r="E552" s="353"/>
      <c r="F552" s="311">
        <f>SUM(F553:F560)</f>
        <v>291700</v>
      </c>
      <c r="G552" s="237">
        <f>SUM(G553:G560)</f>
        <v>285621.93</v>
      </c>
      <c r="H552" s="233">
        <f t="shared" si="12"/>
        <v>97.91632841960919</v>
      </c>
      <c r="I552" s="270">
        <f>SUM(I553:I560)</f>
        <v>28910.059999999998</v>
      </c>
      <c r="J552" s="276">
        <f>SUM(F552-G552)</f>
        <v>6078.070000000007</v>
      </c>
    </row>
    <row r="553" spans="1:10" ht="15" customHeight="1">
      <c r="A553" s="353"/>
      <c r="B553" s="355" t="s">
        <v>162</v>
      </c>
      <c r="C553" s="353"/>
      <c r="D553" s="354"/>
      <c r="E553" s="353">
        <v>3020</v>
      </c>
      <c r="F553" s="291">
        <v>19200</v>
      </c>
      <c r="G553" s="236">
        <v>18523</v>
      </c>
      <c r="H553" s="234">
        <f t="shared" si="12"/>
        <v>96.47395833333333</v>
      </c>
      <c r="I553" s="232"/>
      <c r="J553" s="362"/>
    </row>
    <row r="554" spans="1:10" ht="15" customHeight="1">
      <c r="A554" s="353"/>
      <c r="B554" s="355" t="s">
        <v>155</v>
      </c>
      <c r="C554" s="353"/>
      <c r="D554" s="354"/>
      <c r="E554" s="353">
        <v>4010</v>
      </c>
      <c r="F554" s="291">
        <v>194983</v>
      </c>
      <c r="G554" s="236">
        <v>191479.03</v>
      </c>
      <c r="H554" s="234">
        <f t="shared" si="12"/>
        <v>98.20293564054302</v>
      </c>
      <c r="I554" s="232">
        <v>8016.49</v>
      </c>
      <c r="J554" s="362"/>
    </row>
    <row r="555" spans="1:10" ht="15" customHeight="1">
      <c r="A555" s="353"/>
      <c r="B555" s="355" t="s">
        <v>163</v>
      </c>
      <c r="C555" s="353"/>
      <c r="D555" s="354"/>
      <c r="E555" s="353">
        <v>4040</v>
      </c>
      <c r="F555" s="291">
        <v>17217</v>
      </c>
      <c r="G555" s="236">
        <v>17217</v>
      </c>
      <c r="H555" s="234">
        <f t="shared" si="12"/>
        <v>100</v>
      </c>
      <c r="I555" s="232">
        <v>16300</v>
      </c>
      <c r="J555" s="362"/>
    </row>
    <row r="556" spans="1:10" ht="15" customHeight="1">
      <c r="A556" s="353"/>
      <c r="B556" s="355" t="s">
        <v>141</v>
      </c>
      <c r="C556" s="353"/>
      <c r="D556" s="354"/>
      <c r="E556" s="353">
        <v>4110</v>
      </c>
      <c r="F556" s="291">
        <v>34800</v>
      </c>
      <c r="G556" s="236">
        <v>34131.79</v>
      </c>
      <c r="H556" s="234">
        <f t="shared" si="12"/>
        <v>98.07985632183909</v>
      </c>
      <c r="I556" s="232">
        <v>3997.8</v>
      </c>
      <c r="J556" s="362"/>
    </row>
    <row r="557" spans="1:10" ht="15" customHeight="1">
      <c r="A557" s="353"/>
      <c r="B557" s="355" t="s">
        <v>142</v>
      </c>
      <c r="C557" s="353"/>
      <c r="D557" s="354"/>
      <c r="E557" s="353">
        <v>4120</v>
      </c>
      <c r="F557" s="291">
        <v>5600</v>
      </c>
      <c r="G557" s="236">
        <v>5499.91</v>
      </c>
      <c r="H557" s="234">
        <f t="shared" si="12"/>
        <v>98.21267857142857</v>
      </c>
      <c r="I557" s="232">
        <v>595.77</v>
      </c>
      <c r="J557" s="362"/>
    </row>
    <row r="558" spans="1:10" ht="15" customHeight="1">
      <c r="A558" s="353"/>
      <c r="B558" s="355" t="s">
        <v>48</v>
      </c>
      <c r="C558" s="353"/>
      <c r="D558" s="354"/>
      <c r="E558" s="353">
        <v>4210</v>
      </c>
      <c r="F558" s="291">
        <v>600</v>
      </c>
      <c r="G558" s="236">
        <v>544.15</v>
      </c>
      <c r="H558" s="234">
        <f t="shared" si="12"/>
        <v>90.69166666666666</v>
      </c>
      <c r="I558" s="232"/>
      <c r="J558" s="362"/>
    </row>
    <row r="559" spans="1:10" ht="15" customHeight="1">
      <c r="A559" s="353"/>
      <c r="B559" s="355" t="s">
        <v>210</v>
      </c>
      <c r="C559" s="353"/>
      <c r="D559" s="354"/>
      <c r="E559" s="353">
        <v>4240</v>
      </c>
      <c r="F559" s="291">
        <v>3900</v>
      </c>
      <c r="G559" s="318">
        <v>2912.41</v>
      </c>
      <c r="H559" s="234">
        <f t="shared" si="12"/>
        <v>74.67717948717947</v>
      </c>
      <c r="I559" s="232"/>
      <c r="J559" s="362"/>
    </row>
    <row r="560" spans="1:10" ht="15" customHeight="1">
      <c r="A560" s="353"/>
      <c r="B560" s="355" t="s">
        <v>171</v>
      </c>
      <c r="C560" s="353"/>
      <c r="D560" s="354"/>
      <c r="E560" s="353">
        <v>4440</v>
      </c>
      <c r="F560" s="291">
        <v>15400</v>
      </c>
      <c r="G560" s="236">
        <v>15314.64</v>
      </c>
      <c r="H560" s="234">
        <f t="shared" si="12"/>
        <v>99.44571428571429</v>
      </c>
      <c r="I560" s="232"/>
      <c r="J560" s="362"/>
    </row>
    <row r="561" spans="1:10" ht="7.5" customHeight="1">
      <c r="A561" s="353"/>
      <c r="B561" s="378"/>
      <c r="C561" s="339"/>
      <c r="D561" s="378"/>
      <c r="E561" s="339"/>
      <c r="F561" s="339"/>
      <c r="G561" s="399"/>
      <c r="H561" s="234"/>
      <c r="I561" s="400"/>
      <c r="J561" s="353"/>
    </row>
    <row r="562" spans="1:10" ht="15" customHeight="1">
      <c r="A562" s="353">
        <v>2</v>
      </c>
      <c r="B562" s="369" t="s">
        <v>254</v>
      </c>
      <c r="C562" s="353"/>
      <c r="D562" s="354"/>
      <c r="E562" s="353"/>
      <c r="F562" s="270"/>
      <c r="G562" s="328"/>
      <c r="H562" s="234"/>
      <c r="I562" s="401"/>
      <c r="J562" s="362"/>
    </row>
    <row r="563" spans="1:10" ht="15" customHeight="1">
      <c r="A563" s="353"/>
      <c r="B563" s="369" t="s">
        <v>253</v>
      </c>
      <c r="C563" s="353"/>
      <c r="D563" s="354">
        <v>85412</v>
      </c>
      <c r="E563" s="353"/>
      <c r="F563" s="276">
        <v>76740</v>
      </c>
      <c r="G563" s="276">
        <v>76740</v>
      </c>
      <c r="H563" s="233">
        <f t="shared" si="12"/>
        <v>100</v>
      </c>
      <c r="I563" s="232"/>
      <c r="J563" s="236">
        <f>SUM(F563-G563)</f>
        <v>0</v>
      </c>
    </row>
    <row r="564" spans="1:10" ht="15" customHeight="1">
      <c r="A564" s="353"/>
      <c r="B564" s="355" t="s">
        <v>50</v>
      </c>
      <c r="C564" s="353"/>
      <c r="D564" s="354"/>
      <c r="E564" s="353">
        <v>4300</v>
      </c>
      <c r="F564" s="236">
        <v>76740</v>
      </c>
      <c r="G564" s="236">
        <v>76740</v>
      </c>
      <c r="H564" s="234">
        <f t="shared" si="12"/>
        <v>100</v>
      </c>
      <c r="I564" s="232"/>
      <c r="J564" s="362"/>
    </row>
    <row r="565" spans="1:10" ht="7.5" customHeight="1">
      <c r="A565" s="353"/>
      <c r="B565" s="341"/>
      <c r="C565" s="353"/>
      <c r="D565" s="354"/>
      <c r="E565" s="353"/>
      <c r="F565" s="236"/>
      <c r="G565" s="291"/>
      <c r="H565" s="234"/>
      <c r="I565" s="232"/>
      <c r="J565" s="362"/>
    </row>
    <row r="566" spans="1:10" ht="15" customHeight="1">
      <c r="A566" s="353">
        <v>3</v>
      </c>
      <c r="B566" s="341" t="s">
        <v>306</v>
      </c>
      <c r="C566" s="353"/>
      <c r="D566" s="354">
        <v>85415</v>
      </c>
      <c r="E566" s="353"/>
      <c r="F566" s="276">
        <f>SUM(F567:F568)</f>
        <v>77920</v>
      </c>
      <c r="G566" s="276">
        <f>SUM(G567:G568)</f>
        <v>77489.33</v>
      </c>
      <c r="H566" s="233">
        <f t="shared" si="12"/>
        <v>99.44729209445585</v>
      </c>
      <c r="I566" s="276"/>
      <c r="J566" s="276">
        <f>SUM(F566-G566)</f>
        <v>430.66999999999825</v>
      </c>
    </row>
    <row r="567" spans="1:10" ht="15" customHeight="1">
      <c r="A567" s="339"/>
      <c r="B567" s="355" t="s">
        <v>307</v>
      </c>
      <c r="C567" s="353"/>
      <c r="D567" s="354"/>
      <c r="E567" s="353">
        <v>3240</v>
      </c>
      <c r="F567" s="236">
        <v>62335</v>
      </c>
      <c r="G567" s="304">
        <v>61991.46</v>
      </c>
      <c r="H567" s="234">
        <f t="shared" si="12"/>
        <v>99.44888104596133</v>
      </c>
      <c r="I567" s="232"/>
      <c r="J567" s="362"/>
    </row>
    <row r="568" spans="1:10" ht="15" customHeight="1">
      <c r="A568" s="339"/>
      <c r="B568" s="355" t="s">
        <v>308</v>
      </c>
      <c r="C568" s="353"/>
      <c r="D568" s="354"/>
      <c r="E568" s="353">
        <v>3240</v>
      </c>
      <c r="F568" s="236">
        <v>15585</v>
      </c>
      <c r="G568" s="304">
        <v>15497.87</v>
      </c>
      <c r="H568" s="234">
        <f t="shared" si="12"/>
        <v>99.44093679820341</v>
      </c>
      <c r="I568" s="232"/>
      <c r="J568" s="362"/>
    </row>
    <row r="569" spans="1:10" ht="7.5" customHeight="1">
      <c r="A569" s="339"/>
      <c r="B569" s="355"/>
      <c r="C569" s="353"/>
      <c r="D569" s="354"/>
      <c r="E569" s="353"/>
      <c r="F569" s="236"/>
      <c r="G569" s="304"/>
      <c r="H569" s="234"/>
      <c r="I569" s="232"/>
      <c r="J569" s="362"/>
    </row>
    <row r="570" spans="1:10" ht="15" customHeight="1">
      <c r="A570" s="353">
        <v>4</v>
      </c>
      <c r="B570" s="355" t="s">
        <v>309</v>
      </c>
      <c r="C570" s="353"/>
      <c r="D570" s="354">
        <v>85415</v>
      </c>
      <c r="E570" s="353">
        <v>3260</v>
      </c>
      <c r="F570" s="236">
        <v>10248</v>
      </c>
      <c r="G570" s="304">
        <v>10247.39</v>
      </c>
      <c r="H570" s="234">
        <f t="shared" si="12"/>
        <v>99.9940476190476</v>
      </c>
      <c r="I570" s="232"/>
      <c r="J570" s="236">
        <f>SUM(F570-G570)</f>
        <v>0.6100000000005821</v>
      </c>
    </row>
    <row r="571" spans="1:10" ht="6.75" customHeight="1">
      <c r="A571" s="339"/>
      <c r="B571" s="341"/>
      <c r="C571" s="353"/>
      <c r="D571" s="354"/>
      <c r="E571" s="353"/>
      <c r="F571" s="236"/>
      <c r="G571" s="304"/>
      <c r="H571" s="370"/>
      <c r="I571" s="232"/>
      <c r="J571" s="362"/>
    </row>
    <row r="572" spans="1:10" ht="15" customHeight="1">
      <c r="A572" s="339"/>
      <c r="B572" s="418" t="s">
        <v>25</v>
      </c>
      <c r="C572" s="400"/>
      <c r="D572" s="339"/>
      <c r="E572" s="378"/>
      <c r="F572" s="239"/>
      <c r="G572" s="402"/>
      <c r="H572" s="370"/>
      <c r="I572" s="327"/>
      <c r="J572" s="362"/>
    </row>
    <row r="573" spans="1:10" ht="15" customHeight="1">
      <c r="A573" s="339"/>
      <c r="B573" s="418" t="s">
        <v>26</v>
      </c>
      <c r="C573" s="400">
        <v>900</v>
      </c>
      <c r="D573" s="339"/>
      <c r="E573" s="378"/>
      <c r="F573" s="239">
        <f>SUM(F575+F578+F580+F582+F586+F592+F594+F597+F600+F602+F607+F609+F611+F622+F626+F631+F634+F646)</f>
        <v>12087734.69</v>
      </c>
      <c r="G573" s="239">
        <f>SUM(G575+G578+G580+G582+G586+G592+G594+G597+G600+G602+G607+G609+G611+G622+G626+G631+G634+G646)</f>
        <v>12013094.330000002</v>
      </c>
      <c r="H573" s="240">
        <f aca="true" t="shared" si="13" ref="H573:H614">SUM(G573/F573*100)</f>
        <v>99.38251159614096</v>
      </c>
      <c r="I573" s="239">
        <f>SUM(I575+I578+I580+I582+I586+I592+I594+I597+I600+I602+I607+I609+I611+I622+I626+I631+I634+I646)</f>
        <v>6547.95</v>
      </c>
      <c r="J573" s="239">
        <f>SUM(F573-G573)</f>
        <v>74640.35999999754</v>
      </c>
    </row>
    <row r="574" spans="1:10" ht="6.75" customHeight="1">
      <c r="A574" s="339"/>
      <c r="B574" s="345"/>
      <c r="C574" s="378"/>
      <c r="D574" s="339"/>
      <c r="E574" s="378"/>
      <c r="F574" s="239"/>
      <c r="G574" s="238"/>
      <c r="H574" s="403"/>
      <c r="I574" s="235"/>
      <c r="J574" s="362"/>
    </row>
    <row r="575" spans="1:10" ht="15" customHeight="1">
      <c r="A575" s="216">
        <v>1</v>
      </c>
      <c r="B575" s="307" t="s">
        <v>257</v>
      </c>
      <c r="C575" s="245"/>
      <c r="D575" s="317">
        <v>90001</v>
      </c>
      <c r="E575" s="216">
        <v>4260</v>
      </c>
      <c r="F575" s="217">
        <v>10500</v>
      </c>
      <c r="G575" s="291">
        <v>8036.53</v>
      </c>
      <c r="H575" s="234">
        <f t="shared" si="13"/>
        <v>76.53838095238095</v>
      </c>
      <c r="I575" s="232">
        <v>2081.36</v>
      </c>
      <c r="J575" s="236">
        <f>SUM(F575-G575)</f>
        <v>2463.4700000000003</v>
      </c>
    </row>
    <row r="576" spans="1:10" ht="7.5" customHeight="1">
      <c r="A576" s="245"/>
      <c r="B576" s="298"/>
      <c r="C576" s="245"/>
      <c r="D576" s="253"/>
      <c r="E576" s="245"/>
      <c r="F576" s="223"/>
      <c r="G576" s="378"/>
      <c r="H576" s="234"/>
      <c r="I576" s="339"/>
      <c r="J576" s="353"/>
    </row>
    <row r="577" spans="1:10" ht="15" customHeight="1">
      <c r="A577" s="216">
        <v>2</v>
      </c>
      <c r="B577" s="307" t="s">
        <v>258</v>
      </c>
      <c r="C577" s="216"/>
      <c r="D577" s="317"/>
      <c r="E577" s="216"/>
      <c r="F577" s="217"/>
      <c r="G577" s="291"/>
      <c r="H577" s="234"/>
      <c r="I577" s="232"/>
      <c r="J577" s="362"/>
    </row>
    <row r="578" spans="1:10" ht="15" customHeight="1">
      <c r="A578" s="216"/>
      <c r="B578" s="307" t="s">
        <v>256</v>
      </c>
      <c r="C578" s="216"/>
      <c r="D578" s="317">
        <v>90001</v>
      </c>
      <c r="E578" s="216">
        <v>4300</v>
      </c>
      <c r="F578" s="217">
        <v>5100</v>
      </c>
      <c r="G578" s="291">
        <v>3841.44</v>
      </c>
      <c r="H578" s="234">
        <f t="shared" si="13"/>
        <v>75.32235294117648</v>
      </c>
      <c r="I578" s="231"/>
      <c r="J578" s="236">
        <f>SUM(F578-G578)</f>
        <v>1258.56</v>
      </c>
    </row>
    <row r="579" spans="1:11" ht="6" customHeight="1">
      <c r="A579" s="216"/>
      <c r="B579" s="307"/>
      <c r="C579" s="216"/>
      <c r="D579" s="317"/>
      <c r="E579" s="216"/>
      <c r="F579" s="217"/>
      <c r="G579" s="291"/>
      <c r="H579" s="234"/>
      <c r="I579" s="276"/>
      <c r="J579" s="358"/>
      <c r="K579" s="21"/>
    </row>
    <row r="580" spans="1:10" ht="15" customHeight="1">
      <c r="A580" s="216">
        <v>3</v>
      </c>
      <c r="B580" s="307" t="s">
        <v>255</v>
      </c>
      <c r="C580" s="216"/>
      <c r="D580" s="317">
        <v>90001</v>
      </c>
      <c r="E580" s="216">
        <v>4300</v>
      </c>
      <c r="F580" s="217">
        <v>30000</v>
      </c>
      <c r="G580" s="291">
        <v>21952.62</v>
      </c>
      <c r="H580" s="234">
        <f t="shared" si="13"/>
        <v>73.1754</v>
      </c>
      <c r="I580" s="276"/>
      <c r="J580" s="236">
        <f>SUM(F580-G580)</f>
        <v>8047.380000000001</v>
      </c>
    </row>
    <row r="581" spans="1:10" ht="6" customHeight="1">
      <c r="A581" s="216"/>
      <c r="B581" s="307"/>
      <c r="C581" s="216"/>
      <c r="D581" s="317"/>
      <c r="E581" s="216"/>
      <c r="F581" s="217"/>
      <c r="G581" s="304"/>
      <c r="H581" s="234"/>
      <c r="I581" s="304"/>
      <c r="J581" s="362"/>
    </row>
    <row r="582" spans="1:10" ht="15" customHeight="1">
      <c r="A582" s="216">
        <v>4</v>
      </c>
      <c r="B582" s="365" t="s">
        <v>259</v>
      </c>
      <c r="C582" s="243"/>
      <c r="D582" s="317">
        <v>90001</v>
      </c>
      <c r="E582" s="216">
        <v>4520</v>
      </c>
      <c r="F582" s="217">
        <v>36000</v>
      </c>
      <c r="G582" s="368">
        <v>35402.94</v>
      </c>
      <c r="H582" s="234">
        <f t="shared" si="13"/>
        <v>98.34150000000001</v>
      </c>
      <c r="I582" s="232"/>
      <c r="J582" s="236">
        <f>SUM(F582-G582)</f>
        <v>597.0599999999977</v>
      </c>
    </row>
    <row r="583" spans="1:10" ht="9" customHeight="1">
      <c r="A583" s="249"/>
      <c r="B583" s="419"/>
      <c r="C583" s="249"/>
      <c r="D583" s="332"/>
      <c r="E583" s="249"/>
      <c r="F583" s="249"/>
      <c r="G583" s="405"/>
      <c r="H583" s="234"/>
      <c r="I583" s="406"/>
      <c r="J583" s="405"/>
    </row>
    <row r="584" spans="1:10" ht="15" customHeight="1">
      <c r="A584" s="216">
        <v>5</v>
      </c>
      <c r="B584" s="227" t="s">
        <v>260</v>
      </c>
      <c r="C584" s="211"/>
      <c r="D584" s="317"/>
      <c r="E584" s="216"/>
      <c r="F584" s="223"/>
      <c r="G584" s="339"/>
      <c r="H584" s="234"/>
      <c r="I584" s="407"/>
      <c r="J584" s="368"/>
    </row>
    <row r="585" spans="1:10" ht="15" customHeight="1">
      <c r="A585" s="211"/>
      <c r="B585" s="227" t="s">
        <v>261</v>
      </c>
      <c r="C585" s="211"/>
      <c r="D585" s="317"/>
      <c r="E585" s="216"/>
      <c r="F585" s="223"/>
      <c r="G585" s="405"/>
      <c r="H585" s="234"/>
      <c r="I585" s="408"/>
      <c r="J585" s="405"/>
    </row>
    <row r="586" spans="1:10" ht="15" customHeight="1">
      <c r="A586" s="211"/>
      <c r="B586" s="227" t="s">
        <v>262</v>
      </c>
      <c r="C586" s="211"/>
      <c r="D586" s="317">
        <v>90001</v>
      </c>
      <c r="E586" s="216"/>
      <c r="F586" s="214">
        <f>SUM(F590+F589+F587)</f>
        <v>11368231.61</v>
      </c>
      <c r="G586" s="214">
        <f>SUM(G590+G589+G587)</f>
        <v>11355801.89</v>
      </c>
      <c r="H586" s="233">
        <f t="shared" si="13"/>
        <v>99.89066267800996</v>
      </c>
      <c r="I586" s="409"/>
      <c r="J586" s="276">
        <f>SUM(F586-G586)</f>
        <v>12429.719999998808</v>
      </c>
    </row>
    <row r="587" spans="1:10" ht="15" customHeight="1">
      <c r="A587" s="211"/>
      <c r="B587" s="227" t="s">
        <v>263</v>
      </c>
      <c r="C587" s="211"/>
      <c r="D587" s="420"/>
      <c r="E587" s="216">
        <v>6059</v>
      </c>
      <c r="F587" s="217">
        <v>12322</v>
      </c>
      <c r="G587" s="368">
        <v>0</v>
      </c>
      <c r="H587" s="234">
        <f t="shared" si="13"/>
        <v>0</v>
      </c>
      <c r="I587" s="409"/>
      <c r="J587" s="368"/>
    </row>
    <row r="588" spans="1:10" ht="15" customHeight="1">
      <c r="A588" s="211"/>
      <c r="B588" s="227" t="s">
        <v>264</v>
      </c>
      <c r="C588" s="211"/>
      <c r="D588" s="420"/>
      <c r="E588" s="421"/>
      <c r="F588" s="422"/>
      <c r="G588" s="368"/>
      <c r="H588" s="234"/>
      <c r="I588" s="407"/>
      <c r="J588" s="368"/>
    </row>
    <row r="589" spans="1:10" ht="15" customHeight="1">
      <c r="A589" s="211"/>
      <c r="B589" s="227" t="s">
        <v>131</v>
      </c>
      <c r="C589" s="211"/>
      <c r="D589" s="420"/>
      <c r="E589" s="421">
        <v>6057</v>
      </c>
      <c r="F589" s="217">
        <v>6201661.42</v>
      </c>
      <c r="G589" s="411">
        <v>6201661.42</v>
      </c>
      <c r="H589" s="234">
        <f t="shared" si="13"/>
        <v>100</v>
      </c>
      <c r="I589" s="409"/>
      <c r="J589" s="368"/>
    </row>
    <row r="590" spans="1:10" ht="15" customHeight="1">
      <c r="A590" s="211"/>
      <c r="B590" s="227" t="s">
        <v>132</v>
      </c>
      <c r="C590" s="211"/>
      <c r="D590" s="420"/>
      <c r="E590" s="421">
        <v>6059</v>
      </c>
      <c r="F590" s="217">
        <v>5154248.19</v>
      </c>
      <c r="G590" s="411">
        <v>5154140.47</v>
      </c>
      <c r="H590" s="234">
        <f t="shared" si="13"/>
        <v>99.99791007347667</v>
      </c>
      <c r="I590" s="407"/>
      <c r="J590" s="368"/>
    </row>
    <row r="591" spans="1:10" ht="6" customHeight="1">
      <c r="A591" s="339"/>
      <c r="B591" s="410"/>
      <c r="C591" s="378"/>
      <c r="D591" s="353"/>
      <c r="E591" s="354"/>
      <c r="F591" s="368"/>
      <c r="G591" s="412"/>
      <c r="H591" s="234"/>
      <c r="I591" s="407"/>
      <c r="J591" s="358"/>
    </row>
    <row r="592" spans="1:10" ht="15" customHeight="1">
      <c r="A592" s="216">
        <v>6</v>
      </c>
      <c r="B592" s="227" t="s">
        <v>265</v>
      </c>
      <c r="C592" s="211"/>
      <c r="D592" s="317">
        <v>90002</v>
      </c>
      <c r="E592" s="216">
        <v>4300</v>
      </c>
      <c r="F592" s="217">
        <v>6500</v>
      </c>
      <c r="G592" s="411">
        <v>5743.24</v>
      </c>
      <c r="H592" s="234">
        <f t="shared" si="13"/>
        <v>88.35753846153845</v>
      </c>
      <c r="I592" s="407"/>
      <c r="J592" s="236">
        <f>SUM(F592-G592)</f>
        <v>756.7600000000002</v>
      </c>
    </row>
    <row r="593" spans="1:10" ht="8.25" customHeight="1">
      <c r="A593" s="211"/>
      <c r="B593" s="227"/>
      <c r="C593" s="211"/>
      <c r="D593" s="317"/>
      <c r="E593" s="216"/>
      <c r="F593" s="223"/>
      <c r="G593" s="411"/>
      <c r="H593" s="234"/>
      <c r="I593" s="407"/>
      <c r="J593" s="358"/>
    </row>
    <row r="594" spans="1:10" ht="15" customHeight="1">
      <c r="A594" s="216">
        <v>7</v>
      </c>
      <c r="B594" s="227" t="s">
        <v>266</v>
      </c>
      <c r="C594" s="211"/>
      <c r="D594" s="317">
        <v>90002</v>
      </c>
      <c r="E594" s="216">
        <v>4300</v>
      </c>
      <c r="F594" s="217">
        <v>16600</v>
      </c>
      <c r="G594" s="368">
        <v>15464.67</v>
      </c>
      <c r="H594" s="234">
        <f t="shared" si="13"/>
        <v>93.1606626506024</v>
      </c>
      <c r="I594" s="404"/>
      <c r="J594" s="236">
        <f>SUM(F594-G594)</f>
        <v>1135.33</v>
      </c>
    </row>
    <row r="595" spans="1:10" ht="9" customHeight="1">
      <c r="A595" s="216"/>
      <c r="B595" s="227"/>
      <c r="C595" s="211"/>
      <c r="D595" s="317"/>
      <c r="E595" s="216"/>
      <c r="F595" s="217"/>
      <c r="G595" s="368"/>
      <c r="H595" s="234"/>
      <c r="I595" s="404"/>
      <c r="J595" s="358"/>
    </row>
    <row r="596" spans="1:10" ht="15" customHeight="1">
      <c r="A596" s="216">
        <v>8</v>
      </c>
      <c r="B596" s="227" t="s">
        <v>277</v>
      </c>
      <c r="C596" s="211"/>
      <c r="D596" s="317"/>
      <c r="E596" s="216"/>
      <c r="F596" s="260"/>
      <c r="G596" s="368"/>
      <c r="H596" s="234"/>
      <c r="I596" s="404"/>
      <c r="J596" s="358"/>
    </row>
    <row r="597" spans="1:10" ht="15" customHeight="1">
      <c r="A597" s="216"/>
      <c r="B597" s="227" t="s">
        <v>278</v>
      </c>
      <c r="C597" s="211"/>
      <c r="D597" s="317">
        <v>90002</v>
      </c>
      <c r="E597" s="216">
        <v>4300</v>
      </c>
      <c r="F597" s="260">
        <v>15400</v>
      </c>
      <c r="G597" s="368">
        <v>15375</v>
      </c>
      <c r="H597" s="234">
        <f t="shared" si="13"/>
        <v>99.83766233766234</v>
      </c>
      <c r="I597" s="404"/>
      <c r="J597" s="236">
        <f>SUM(F597-G597)</f>
        <v>25</v>
      </c>
    </row>
    <row r="598" spans="1:10" ht="9" customHeight="1">
      <c r="A598" s="216"/>
      <c r="B598" s="227"/>
      <c r="C598" s="211"/>
      <c r="D598" s="317"/>
      <c r="E598" s="216"/>
      <c r="F598" s="217"/>
      <c r="G598" s="368"/>
      <c r="H598" s="234"/>
      <c r="I598" s="404"/>
      <c r="J598" s="358"/>
    </row>
    <row r="599" spans="1:10" ht="15" customHeight="1">
      <c r="A599" s="216">
        <v>9</v>
      </c>
      <c r="B599" s="227" t="s">
        <v>267</v>
      </c>
      <c r="C599" s="211"/>
      <c r="D599" s="317"/>
      <c r="E599" s="216"/>
      <c r="F599" s="216"/>
      <c r="G599" s="368"/>
      <c r="H599" s="234"/>
      <c r="I599" s="404"/>
      <c r="J599" s="358"/>
    </row>
    <row r="600" spans="1:10" ht="15" customHeight="1">
      <c r="A600" s="216"/>
      <c r="B600" s="227" t="s">
        <v>46</v>
      </c>
      <c r="C600" s="211"/>
      <c r="D600" s="317">
        <v>90002</v>
      </c>
      <c r="E600" s="216">
        <v>4520</v>
      </c>
      <c r="F600" s="260">
        <v>5000</v>
      </c>
      <c r="G600" s="368">
        <v>5000</v>
      </c>
      <c r="H600" s="234">
        <f t="shared" si="13"/>
        <v>100</v>
      </c>
      <c r="I600" s="404"/>
      <c r="J600" s="239">
        <f>SUM(F600-G600)</f>
        <v>0</v>
      </c>
    </row>
    <row r="601" spans="1:10" ht="8.25" customHeight="1">
      <c r="A601" s="211"/>
      <c r="B601" s="227"/>
      <c r="C601" s="211"/>
      <c r="D601" s="317"/>
      <c r="E601" s="216"/>
      <c r="F601" s="217"/>
      <c r="G601" s="368"/>
      <c r="H601" s="234"/>
      <c r="I601" s="404"/>
      <c r="J601" s="358"/>
    </row>
    <row r="602" spans="1:10" ht="15" customHeight="1">
      <c r="A602" s="216">
        <v>10</v>
      </c>
      <c r="B602" s="227" t="s">
        <v>5</v>
      </c>
      <c r="C602" s="211"/>
      <c r="D602" s="317">
        <v>90004</v>
      </c>
      <c r="E602" s="216"/>
      <c r="F602" s="246">
        <f>SUM(F603+F605)</f>
        <v>31800</v>
      </c>
      <c r="G602" s="246">
        <f>SUM(G603+G605)</f>
        <v>24073.489999999998</v>
      </c>
      <c r="H602" s="233">
        <f t="shared" si="13"/>
        <v>75.70279874213836</v>
      </c>
      <c r="I602" s="246">
        <f>SUM(I603+I605)</f>
        <v>235.04</v>
      </c>
      <c r="J602" s="276">
        <f>SUM(F602-G602)</f>
        <v>7726.510000000002</v>
      </c>
    </row>
    <row r="603" spans="1:10" ht="15" customHeight="1">
      <c r="A603" s="216"/>
      <c r="B603" s="227" t="s">
        <v>73</v>
      </c>
      <c r="C603" s="211"/>
      <c r="D603" s="317"/>
      <c r="E603" s="216">
        <v>4210</v>
      </c>
      <c r="F603" s="217">
        <v>19800</v>
      </c>
      <c r="G603" s="368">
        <v>17989.96</v>
      </c>
      <c r="H603" s="234">
        <f t="shared" si="13"/>
        <v>90.85838383838384</v>
      </c>
      <c r="I603" s="368">
        <v>235.04</v>
      </c>
      <c r="J603" s="362"/>
    </row>
    <row r="604" spans="1:10" ht="15" customHeight="1">
      <c r="A604" s="216"/>
      <c r="B604" s="423" t="s">
        <v>268</v>
      </c>
      <c r="C604" s="211"/>
      <c r="D604" s="317"/>
      <c r="E604" s="216"/>
      <c r="F604" s="290">
        <v>8500</v>
      </c>
      <c r="G604" s="445">
        <v>8492.5</v>
      </c>
      <c r="H604" s="444">
        <f t="shared" si="13"/>
        <v>99.91176470588236</v>
      </c>
      <c r="I604" s="368"/>
      <c r="J604" s="362"/>
    </row>
    <row r="605" spans="1:10" ht="15" customHeight="1">
      <c r="A605" s="216"/>
      <c r="B605" s="227" t="s">
        <v>269</v>
      </c>
      <c r="C605" s="211"/>
      <c r="D605" s="317"/>
      <c r="E605" s="216">
        <v>4300</v>
      </c>
      <c r="F605" s="217">
        <v>12000</v>
      </c>
      <c r="G605" s="368">
        <v>6083.53</v>
      </c>
      <c r="H605" s="234">
        <f t="shared" si="13"/>
        <v>50.696083333333334</v>
      </c>
      <c r="I605" s="368"/>
      <c r="J605" s="362"/>
    </row>
    <row r="606" spans="1:10" ht="8.25" customHeight="1">
      <c r="A606" s="216"/>
      <c r="B606" s="227"/>
      <c r="C606" s="211"/>
      <c r="D606" s="317"/>
      <c r="E606" s="216"/>
      <c r="F606" s="217"/>
      <c r="G606" s="368"/>
      <c r="H606" s="234"/>
      <c r="I606" s="368"/>
      <c r="J606" s="362"/>
    </row>
    <row r="607" spans="1:10" ht="15" customHeight="1">
      <c r="A607" s="216">
        <v>11</v>
      </c>
      <c r="B607" s="227" t="s">
        <v>11</v>
      </c>
      <c r="C607" s="211"/>
      <c r="D607" s="317">
        <v>90005</v>
      </c>
      <c r="E607" s="216">
        <v>4430</v>
      </c>
      <c r="F607" s="217">
        <v>173900</v>
      </c>
      <c r="G607" s="368">
        <v>167345</v>
      </c>
      <c r="H607" s="234">
        <f t="shared" si="13"/>
        <v>96.23059229442208</v>
      </c>
      <c r="I607" s="368"/>
      <c r="J607" s="236">
        <f>SUM(F607-G607)</f>
        <v>6555</v>
      </c>
    </row>
    <row r="608" spans="1:10" ht="8.25" customHeight="1">
      <c r="A608" s="216"/>
      <c r="B608" s="275"/>
      <c r="C608" s="216"/>
      <c r="D608" s="317"/>
      <c r="E608" s="216"/>
      <c r="F608" s="217"/>
      <c r="G608" s="368"/>
      <c r="H608" s="234"/>
      <c r="I608" s="368"/>
      <c r="J608" s="362"/>
    </row>
    <row r="609" spans="1:10" ht="15" customHeight="1">
      <c r="A609" s="216">
        <v>12</v>
      </c>
      <c r="B609" s="307" t="s">
        <v>40</v>
      </c>
      <c r="C609" s="216"/>
      <c r="D609" s="317">
        <v>90013</v>
      </c>
      <c r="E609" s="216">
        <v>4300</v>
      </c>
      <c r="F609" s="217">
        <v>35000</v>
      </c>
      <c r="G609" s="368">
        <v>30300</v>
      </c>
      <c r="H609" s="234">
        <f t="shared" si="13"/>
        <v>86.57142857142858</v>
      </c>
      <c r="I609" s="368"/>
      <c r="J609" s="236">
        <f>SUM(F609-G609)</f>
        <v>4700</v>
      </c>
    </row>
    <row r="610" spans="1:10" ht="8.25" customHeight="1">
      <c r="A610" s="216"/>
      <c r="B610" s="307"/>
      <c r="C610" s="216"/>
      <c r="D610" s="317"/>
      <c r="E610" s="216"/>
      <c r="F610" s="217"/>
      <c r="G610" s="368"/>
      <c r="H610" s="234"/>
      <c r="I610" s="368"/>
      <c r="J610" s="362"/>
    </row>
    <row r="611" spans="1:10" ht="15" customHeight="1">
      <c r="A611" s="216">
        <v>13</v>
      </c>
      <c r="B611" s="227" t="s">
        <v>28</v>
      </c>
      <c r="C611" s="211"/>
      <c r="D611" s="317">
        <v>90015</v>
      </c>
      <c r="E611" s="216"/>
      <c r="F611" s="246">
        <f>SUM(F612:F614)</f>
        <v>276233.93</v>
      </c>
      <c r="G611" s="246">
        <f>SUM(G612:G614)</f>
        <v>260789.21</v>
      </c>
      <c r="H611" s="233">
        <f t="shared" si="13"/>
        <v>94.4088258817445</v>
      </c>
      <c r="I611" s="246">
        <f>SUM(I612:I614)</f>
        <v>4074.59</v>
      </c>
      <c r="J611" s="276">
        <f>SUM(F611-G611)</f>
        <v>15444.720000000001</v>
      </c>
    </row>
    <row r="612" spans="1:10" ht="15" customHeight="1">
      <c r="A612" s="216"/>
      <c r="B612" s="278" t="s">
        <v>189</v>
      </c>
      <c r="C612" s="211"/>
      <c r="D612" s="317"/>
      <c r="E612" s="216">
        <v>4260</v>
      </c>
      <c r="F612" s="217">
        <v>231033.93</v>
      </c>
      <c r="G612" s="368">
        <v>221467.3</v>
      </c>
      <c r="H612" s="234">
        <f t="shared" si="13"/>
        <v>95.85920994375155</v>
      </c>
      <c r="I612" s="368">
        <v>1169.58</v>
      </c>
      <c r="J612" s="358"/>
    </row>
    <row r="613" spans="1:10" ht="15" customHeight="1">
      <c r="A613" s="216"/>
      <c r="B613" s="278" t="s">
        <v>49</v>
      </c>
      <c r="C613" s="211"/>
      <c r="D613" s="317"/>
      <c r="E613" s="216">
        <v>4270</v>
      </c>
      <c r="F613" s="217">
        <v>44000</v>
      </c>
      <c r="G613" s="368">
        <v>38121.91</v>
      </c>
      <c r="H613" s="234">
        <f t="shared" si="13"/>
        <v>86.64070454545455</v>
      </c>
      <c r="I613" s="404">
        <v>2905.01</v>
      </c>
      <c r="J613" s="358"/>
    </row>
    <row r="614" spans="1:10" ht="15" customHeight="1">
      <c r="A614" s="216"/>
      <c r="B614" s="258" t="s">
        <v>50</v>
      </c>
      <c r="C614" s="216"/>
      <c r="D614" s="241"/>
      <c r="E614" s="216">
        <v>4300</v>
      </c>
      <c r="F614" s="217">
        <v>1200</v>
      </c>
      <c r="G614" s="368">
        <v>1200</v>
      </c>
      <c r="H614" s="234">
        <f t="shared" si="13"/>
        <v>100</v>
      </c>
      <c r="I614" s="404"/>
      <c r="J614" s="358"/>
    </row>
    <row r="615" spans="1:10" ht="6.75" customHeight="1">
      <c r="A615" s="281"/>
      <c r="B615" s="424"/>
      <c r="C615" s="427"/>
      <c r="D615" s="281"/>
      <c r="E615" s="283"/>
      <c r="F615" s="284"/>
      <c r="G615" s="425"/>
      <c r="H615" s="413"/>
      <c r="I615" s="426"/>
      <c r="J615" s="377"/>
    </row>
    <row r="616" spans="1:10" ht="6.75" customHeight="1">
      <c r="A616" s="27"/>
      <c r="B616" s="20"/>
      <c r="C616" s="27"/>
      <c r="D616" s="72"/>
      <c r="E616" s="72"/>
      <c r="F616" s="102"/>
      <c r="G616" s="102"/>
      <c r="H616" s="186"/>
      <c r="I616" s="103"/>
      <c r="J616" s="187"/>
    </row>
    <row r="617" spans="1:10" ht="6.75" customHeight="1" thickBot="1">
      <c r="A617" s="27"/>
      <c r="B617" s="19"/>
      <c r="C617" s="27"/>
      <c r="D617" s="72"/>
      <c r="E617" s="72"/>
      <c r="F617" s="56"/>
      <c r="G617" s="56"/>
      <c r="H617" s="186"/>
      <c r="I617" s="56"/>
      <c r="J617" s="187"/>
    </row>
    <row r="618" spans="1:10" ht="17.25" customHeight="1">
      <c r="A618" s="473" t="s">
        <v>43</v>
      </c>
      <c r="B618" s="478" t="s">
        <v>15</v>
      </c>
      <c r="C618" s="480" t="s">
        <v>34</v>
      </c>
      <c r="D618" s="480"/>
      <c r="E618" s="481"/>
      <c r="F618" s="77" t="s">
        <v>13</v>
      </c>
      <c r="G618" s="480" t="s">
        <v>14</v>
      </c>
      <c r="H618" s="481"/>
      <c r="I618" s="473" t="s">
        <v>33</v>
      </c>
      <c r="J618" s="447" t="s">
        <v>310</v>
      </c>
    </row>
    <row r="619" spans="1:10" ht="16.5" customHeight="1" thickBot="1">
      <c r="A619" s="474"/>
      <c r="B619" s="479"/>
      <c r="C619" s="79" t="s">
        <v>17</v>
      </c>
      <c r="D619" s="80" t="s">
        <v>18</v>
      </c>
      <c r="E619" s="81" t="s">
        <v>19</v>
      </c>
      <c r="F619" s="82" t="s">
        <v>16</v>
      </c>
      <c r="G619" s="79" t="s">
        <v>20</v>
      </c>
      <c r="H619" s="83" t="s">
        <v>21</v>
      </c>
      <c r="I619" s="474"/>
      <c r="J619" s="451" t="s">
        <v>311</v>
      </c>
    </row>
    <row r="620" spans="1:10" ht="16.5" customHeight="1" thickBot="1">
      <c r="A620" s="84">
        <v>1</v>
      </c>
      <c r="B620" s="85">
        <v>2</v>
      </c>
      <c r="C620" s="86">
        <v>3</v>
      </c>
      <c r="D620" s="87">
        <v>4</v>
      </c>
      <c r="E620" s="88">
        <v>5</v>
      </c>
      <c r="F620" s="84">
        <v>6</v>
      </c>
      <c r="G620" s="86">
        <v>7</v>
      </c>
      <c r="H620" s="89">
        <v>8</v>
      </c>
      <c r="I620" s="84">
        <v>9</v>
      </c>
      <c r="J620" s="85">
        <v>10</v>
      </c>
    </row>
    <row r="621" spans="1:11" ht="9" customHeight="1">
      <c r="A621" s="30"/>
      <c r="B621" s="30"/>
      <c r="C621" s="30"/>
      <c r="D621" s="27"/>
      <c r="E621" s="30"/>
      <c r="F621" s="30"/>
      <c r="G621" s="117"/>
      <c r="H621" s="29"/>
      <c r="I621" s="30"/>
      <c r="J621" s="30"/>
      <c r="K621" s="21"/>
    </row>
    <row r="622" spans="1:11" ht="15" customHeight="1">
      <c r="A622" s="216">
        <v>14</v>
      </c>
      <c r="B622" s="227" t="s">
        <v>42</v>
      </c>
      <c r="C622" s="211"/>
      <c r="D622" s="317">
        <v>90095</v>
      </c>
      <c r="E622" s="216"/>
      <c r="F622" s="214">
        <f>SUM(F623:F624)</f>
        <v>5000</v>
      </c>
      <c r="G622" s="214">
        <f>SUM(G623:G624)</f>
        <v>4998.469999999999</v>
      </c>
      <c r="H622" s="233">
        <f>SUM(G622/F622*100)</f>
        <v>99.96939999999998</v>
      </c>
      <c r="I622" s="28"/>
      <c r="J622" s="276">
        <f>SUM(F622-G622)</f>
        <v>1.5300000000006548</v>
      </c>
      <c r="K622" s="7"/>
    </row>
    <row r="623" spans="1:11" ht="15" customHeight="1">
      <c r="A623" s="216"/>
      <c r="B623" s="227" t="s">
        <v>88</v>
      </c>
      <c r="C623" s="211"/>
      <c r="D623" s="317"/>
      <c r="E623" s="216">
        <v>4210</v>
      </c>
      <c r="F623" s="217">
        <v>3800</v>
      </c>
      <c r="G623" s="368">
        <v>3799.22</v>
      </c>
      <c r="H623" s="234">
        <f>SUM(G623/F623*100)</f>
        <v>99.97947368421052</v>
      </c>
      <c r="I623" s="28"/>
      <c r="J623" s="23"/>
      <c r="K623" s="7"/>
    </row>
    <row r="624" spans="1:11" ht="15" customHeight="1">
      <c r="A624" s="216"/>
      <c r="B624" s="227" t="s">
        <v>75</v>
      </c>
      <c r="C624" s="211"/>
      <c r="D624" s="317"/>
      <c r="E624" s="216">
        <v>4300</v>
      </c>
      <c r="F624" s="217">
        <v>1200</v>
      </c>
      <c r="G624" s="368">
        <v>1199.25</v>
      </c>
      <c r="H624" s="234">
        <f>SUM(G624/F624*100)</f>
        <v>99.9375</v>
      </c>
      <c r="I624" s="28"/>
      <c r="J624" s="23"/>
      <c r="K624" s="7"/>
    </row>
    <row r="625" spans="1:11" ht="9" customHeight="1">
      <c r="A625" s="70"/>
      <c r="B625" s="449"/>
      <c r="C625" s="70"/>
      <c r="D625" s="27"/>
      <c r="E625" s="70"/>
      <c r="F625" s="70"/>
      <c r="G625" s="449"/>
      <c r="H625" s="29"/>
      <c r="I625" s="28"/>
      <c r="J625" s="23"/>
      <c r="K625" s="7"/>
    </row>
    <row r="626" spans="1:10" ht="15" customHeight="1">
      <c r="A626" s="216">
        <v>15</v>
      </c>
      <c r="B626" s="227" t="s">
        <v>270</v>
      </c>
      <c r="C626" s="211"/>
      <c r="D626" s="317">
        <v>90095</v>
      </c>
      <c r="E626" s="216"/>
      <c r="F626" s="246">
        <f>SUM(F627:F628)</f>
        <v>3000</v>
      </c>
      <c r="G626" s="246">
        <f>SUM(G627:G628)</f>
        <v>2136.77</v>
      </c>
      <c r="H626" s="233">
        <f aca="true" t="shared" si="14" ref="H626:H646">SUM(G626/F626*100)</f>
        <v>71.22566666666667</v>
      </c>
      <c r="I626" s="101"/>
      <c r="J626" s="276">
        <f>SUM(F626-G626)</f>
        <v>863.23</v>
      </c>
    </row>
    <row r="627" spans="1:10" ht="15" customHeight="1">
      <c r="A627" s="216"/>
      <c r="B627" s="227" t="s">
        <v>88</v>
      </c>
      <c r="C627" s="211"/>
      <c r="D627" s="317"/>
      <c r="E627" s="216">
        <v>4210</v>
      </c>
      <c r="F627" s="217">
        <v>2500</v>
      </c>
      <c r="G627" s="411">
        <v>1861.15</v>
      </c>
      <c r="H627" s="234">
        <f t="shared" si="14"/>
        <v>74.446</v>
      </c>
      <c r="I627" s="101"/>
      <c r="J627" s="104"/>
    </row>
    <row r="628" spans="1:10" ht="15" customHeight="1">
      <c r="A628" s="216"/>
      <c r="B628" s="227" t="s">
        <v>75</v>
      </c>
      <c r="C628" s="211"/>
      <c r="D628" s="317"/>
      <c r="E628" s="216">
        <v>4300</v>
      </c>
      <c r="F628" s="217">
        <v>500</v>
      </c>
      <c r="G628" s="411">
        <v>275.62</v>
      </c>
      <c r="H628" s="234">
        <f t="shared" si="14"/>
        <v>55.12400000000001</v>
      </c>
      <c r="I628" s="100"/>
      <c r="J628" s="73"/>
    </row>
    <row r="629" spans="1:10" ht="9" customHeight="1">
      <c r="A629" s="216"/>
      <c r="B629" s="227"/>
      <c r="C629" s="211"/>
      <c r="D629" s="317"/>
      <c r="E629" s="216"/>
      <c r="F629" s="217"/>
      <c r="G629" s="105"/>
      <c r="H629" s="234"/>
      <c r="I629" s="40"/>
      <c r="J629" s="74"/>
    </row>
    <row r="630" spans="1:10" ht="15" customHeight="1">
      <c r="A630" s="216">
        <v>16</v>
      </c>
      <c r="B630" s="227" t="s">
        <v>271</v>
      </c>
      <c r="C630" s="211"/>
      <c r="D630" s="317"/>
      <c r="E630" s="216"/>
      <c r="F630" s="217"/>
      <c r="G630" s="106"/>
      <c r="H630" s="234"/>
      <c r="I630" s="40"/>
      <c r="J630" s="73"/>
    </row>
    <row r="631" spans="1:10" ht="15" customHeight="1">
      <c r="A631" s="216"/>
      <c r="B631" s="227" t="s">
        <v>272</v>
      </c>
      <c r="C631" s="211"/>
      <c r="D631" s="317">
        <v>90095</v>
      </c>
      <c r="E631" s="216">
        <v>4300</v>
      </c>
      <c r="F631" s="217">
        <v>2000</v>
      </c>
      <c r="G631" s="428">
        <v>1609.76</v>
      </c>
      <c r="H631" s="234">
        <f t="shared" si="14"/>
        <v>80.488</v>
      </c>
      <c r="I631" s="43"/>
      <c r="J631" s="236">
        <f>SUM(F631-G631)</f>
        <v>390.24</v>
      </c>
    </row>
    <row r="632" spans="1:10" ht="9" customHeight="1">
      <c r="A632" s="211"/>
      <c r="B632" s="227"/>
      <c r="C632" s="211"/>
      <c r="D632" s="317"/>
      <c r="E632" s="216"/>
      <c r="F632" s="217"/>
      <c r="G632" s="48"/>
      <c r="H632" s="234"/>
      <c r="I632" s="40"/>
      <c r="J632" s="73"/>
    </row>
    <row r="633" spans="1:10" ht="15" customHeight="1">
      <c r="A633" s="216">
        <v>17</v>
      </c>
      <c r="B633" s="227" t="s">
        <v>273</v>
      </c>
      <c r="C633" s="211"/>
      <c r="D633" s="317"/>
      <c r="E633" s="216"/>
      <c r="F633" s="217"/>
      <c r="G633" s="48"/>
      <c r="H633" s="234"/>
      <c r="I633" s="40"/>
      <c r="J633" s="73"/>
    </row>
    <row r="634" spans="1:10" ht="15" customHeight="1">
      <c r="A634" s="211"/>
      <c r="B634" s="227" t="s">
        <v>274</v>
      </c>
      <c r="C634" s="211"/>
      <c r="D634" s="317">
        <v>90095</v>
      </c>
      <c r="E634" s="216"/>
      <c r="F634" s="214">
        <f>SUM(F641+F640+F639+F638+F637+F636+F635+F642+F643)</f>
        <v>37469.15</v>
      </c>
      <c r="G634" s="214">
        <f>SUM(G641+G640+G639+G638+G637+G636+G635+G642+G643)</f>
        <v>28113.13</v>
      </c>
      <c r="H634" s="233">
        <f t="shared" si="14"/>
        <v>75.03007140540952</v>
      </c>
      <c r="I634" s="214">
        <f>SUM(I641+I640+I639+I638+I637+I636+I635+I642+I643)</f>
        <v>156.96</v>
      </c>
      <c r="J634" s="276">
        <f>SUM(F634-G634)</f>
        <v>9356.02</v>
      </c>
    </row>
    <row r="635" spans="1:10" ht="15" customHeight="1">
      <c r="A635" s="211"/>
      <c r="B635" s="258" t="s">
        <v>162</v>
      </c>
      <c r="C635" s="216"/>
      <c r="D635" s="241"/>
      <c r="E635" s="216">
        <v>3020</v>
      </c>
      <c r="F635" s="217">
        <v>1300</v>
      </c>
      <c r="G635" s="217">
        <v>866.55</v>
      </c>
      <c r="H635" s="234">
        <f t="shared" si="14"/>
        <v>66.6576923076923</v>
      </c>
      <c r="I635" s="48"/>
      <c r="J635" s="73"/>
    </row>
    <row r="636" spans="1:10" ht="15" customHeight="1">
      <c r="A636" s="211"/>
      <c r="B636" s="258" t="s">
        <v>155</v>
      </c>
      <c r="C636" s="216"/>
      <c r="D636" s="241"/>
      <c r="E636" s="216">
        <v>4010</v>
      </c>
      <c r="F636" s="217">
        <v>20148.15</v>
      </c>
      <c r="G636" s="232">
        <v>15059.7</v>
      </c>
      <c r="H636" s="234">
        <f t="shared" si="14"/>
        <v>74.74482768889452</v>
      </c>
      <c r="I636" s="36"/>
      <c r="J636" s="74"/>
    </row>
    <row r="637" spans="1:10" ht="15" customHeight="1">
      <c r="A637" s="211"/>
      <c r="B637" s="258" t="s">
        <v>163</v>
      </c>
      <c r="C637" s="216"/>
      <c r="D637" s="241"/>
      <c r="E637" s="216">
        <v>4040</v>
      </c>
      <c r="F637" s="217">
        <v>2351</v>
      </c>
      <c r="G637" s="232">
        <v>2351</v>
      </c>
      <c r="H637" s="234">
        <f t="shared" si="14"/>
        <v>100</v>
      </c>
      <c r="I637" s="40"/>
      <c r="J637" s="73"/>
    </row>
    <row r="638" spans="1:10" ht="15" customHeight="1">
      <c r="A638" s="211"/>
      <c r="B638" s="258" t="s">
        <v>141</v>
      </c>
      <c r="C638" s="216"/>
      <c r="D638" s="241"/>
      <c r="E638" s="216">
        <v>4110</v>
      </c>
      <c r="F638" s="217">
        <v>5000</v>
      </c>
      <c r="G638" s="236">
        <v>3082.12</v>
      </c>
      <c r="H638" s="234">
        <f t="shared" si="14"/>
        <v>61.642399999999995</v>
      </c>
      <c r="I638" s="57"/>
      <c r="J638" s="74"/>
    </row>
    <row r="639" spans="1:10" ht="15" customHeight="1">
      <c r="A639" s="211"/>
      <c r="B639" s="258" t="s">
        <v>142</v>
      </c>
      <c r="C639" s="216"/>
      <c r="D639" s="241"/>
      <c r="E639" s="216">
        <v>4120</v>
      </c>
      <c r="F639" s="217">
        <v>899</v>
      </c>
      <c r="G639" s="232">
        <v>736.95</v>
      </c>
      <c r="H639" s="234">
        <f t="shared" si="14"/>
        <v>81.97441601779755</v>
      </c>
      <c r="I639" s="40"/>
      <c r="J639" s="73"/>
    </row>
    <row r="640" spans="1:10" ht="15" customHeight="1">
      <c r="A640" s="211"/>
      <c r="B640" s="258" t="s">
        <v>143</v>
      </c>
      <c r="C640" s="216"/>
      <c r="D640" s="241"/>
      <c r="E640" s="216">
        <v>4170</v>
      </c>
      <c r="F640" s="217">
        <v>2880</v>
      </c>
      <c r="G640" s="232">
        <v>2880</v>
      </c>
      <c r="H640" s="234">
        <f t="shared" si="14"/>
        <v>100</v>
      </c>
      <c r="I640" s="40"/>
      <c r="J640" s="73"/>
    </row>
    <row r="641" spans="1:10" ht="15" customHeight="1">
      <c r="A641" s="211"/>
      <c r="B641" s="258" t="s">
        <v>48</v>
      </c>
      <c r="C641" s="216"/>
      <c r="D641" s="241"/>
      <c r="E641" s="216">
        <v>4210</v>
      </c>
      <c r="F641" s="217">
        <v>3000</v>
      </c>
      <c r="G641" s="263">
        <v>1355.91</v>
      </c>
      <c r="H641" s="234">
        <f t="shared" si="14"/>
        <v>45.197</v>
      </c>
      <c r="I641" s="430">
        <v>156.96</v>
      </c>
      <c r="J641" s="73"/>
    </row>
    <row r="642" spans="1:10" ht="15" customHeight="1">
      <c r="A642" s="249"/>
      <c r="B642" s="258" t="s">
        <v>165</v>
      </c>
      <c r="C642" s="216"/>
      <c r="D642" s="241"/>
      <c r="E642" s="216">
        <v>4280</v>
      </c>
      <c r="F642" s="217">
        <v>250</v>
      </c>
      <c r="G642" s="263">
        <v>140</v>
      </c>
      <c r="H642" s="234">
        <f t="shared" si="14"/>
        <v>56.00000000000001</v>
      </c>
      <c r="I642" s="100"/>
      <c r="J642" s="73"/>
    </row>
    <row r="643" spans="1:10" ht="15" customHeight="1">
      <c r="A643" s="249"/>
      <c r="B643" s="258" t="s">
        <v>171</v>
      </c>
      <c r="C643" s="216"/>
      <c r="D643" s="241"/>
      <c r="E643" s="216">
        <v>4440</v>
      </c>
      <c r="F643" s="217">
        <v>1641</v>
      </c>
      <c r="G643" s="263">
        <v>1640.9</v>
      </c>
      <c r="H643" s="234">
        <f t="shared" si="14"/>
        <v>99.99390615478367</v>
      </c>
      <c r="I643" s="36"/>
      <c r="J643" s="74"/>
    </row>
    <row r="644" spans="1:10" ht="9" customHeight="1">
      <c r="A644" s="249"/>
      <c r="B644" s="429"/>
      <c r="C644" s="249"/>
      <c r="D644" s="429"/>
      <c r="E644" s="249"/>
      <c r="F644" s="249"/>
      <c r="G644" s="40"/>
      <c r="H644" s="234"/>
      <c r="I644" s="40"/>
      <c r="J644" s="73"/>
    </row>
    <row r="645" spans="1:10" ht="15" customHeight="1">
      <c r="A645" s="216">
        <v>17</v>
      </c>
      <c r="B645" s="215" t="s">
        <v>275</v>
      </c>
      <c r="C645" s="216"/>
      <c r="D645" s="241"/>
      <c r="E645" s="216"/>
      <c r="F645" s="217"/>
      <c r="G645" s="40"/>
      <c r="H645" s="107"/>
      <c r="I645" s="40"/>
      <c r="J645" s="73"/>
    </row>
    <row r="646" spans="1:10" ht="15" customHeight="1">
      <c r="A646" s="211"/>
      <c r="B646" s="215" t="s">
        <v>276</v>
      </c>
      <c r="C646" s="216"/>
      <c r="D646" s="241">
        <v>90095</v>
      </c>
      <c r="E646" s="216">
        <v>6050</v>
      </c>
      <c r="F646" s="217">
        <v>30000</v>
      </c>
      <c r="G646" s="236">
        <v>27110.17</v>
      </c>
      <c r="H646" s="234">
        <f t="shared" si="14"/>
        <v>90.36723333333333</v>
      </c>
      <c r="I646" s="40"/>
      <c r="J646" s="236">
        <f>SUM(F646-G646)</f>
        <v>2889.8300000000017</v>
      </c>
    </row>
    <row r="647" spans="1:10" ht="9" customHeight="1">
      <c r="A647" s="70"/>
      <c r="B647" s="19"/>
      <c r="C647" s="23"/>
      <c r="D647" s="72"/>
      <c r="E647" s="23"/>
      <c r="F647" s="48"/>
      <c r="G647" s="43"/>
      <c r="H647" s="107"/>
      <c r="I647" s="40"/>
      <c r="J647" s="73"/>
    </row>
    <row r="648" spans="1:10" ht="16.5" customHeight="1">
      <c r="A648" s="70"/>
      <c r="B648" s="352" t="s">
        <v>27</v>
      </c>
      <c r="C648" s="23"/>
      <c r="D648" s="72"/>
      <c r="E648" s="23"/>
      <c r="F648" s="48"/>
      <c r="G648" s="43"/>
      <c r="H648" s="107"/>
      <c r="I648" s="40"/>
      <c r="J648" s="73"/>
    </row>
    <row r="649" spans="1:10" ht="16.5" customHeight="1">
      <c r="A649" s="70"/>
      <c r="B649" s="352" t="s">
        <v>29</v>
      </c>
      <c r="C649" s="339">
        <v>921</v>
      </c>
      <c r="D649" s="27"/>
      <c r="E649" s="70"/>
      <c r="F649" s="238">
        <f>SUM(F651+F658+F663+F673++F675)</f>
        <v>1556462.43</v>
      </c>
      <c r="G649" s="239">
        <f>SUM(G651+G658+G663+G673++G675)</f>
        <v>1447687.61</v>
      </c>
      <c r="H649" s="240">
        <f aca="true" t="shared" si="15" ref="H649:H680">SUM(G649/F649*100)</f>
        <v>93.01140728465897</v>
      </c>
      <c r="I649" s="238">
        <f>SUM(I651+I658+I663+I673++I675)</f>
        <v>0</v>
      </c>
      <c r="J649" s="239">
        <f>SUM(F649-G649)</f>
        <v>108774.81999999983</v>
      </c>
    </row>
    <row r="650" spans="1:10" ht="9" customHeight="1">
      <c r="A650" s="70"/>
      <c r="B650" s="19"/>
      <c r="C650" s="70"/>
      <c r="D650" s="27"/>
      <c r="E650" s="70"/>
      <c r="F650" s="49"/>
      <c r="G650" s="37"/>
      <c r="H650" s="111"/>
      <c r="I650" s="40"/>
      <c r="J650" s="98"/>
    </row>
    <row r="651" spans="1:10" ht="15" customHeight="1">
      <c r="A651" s="216">
        <v>1</v>
      </c>
      <c r="B651" s="227" t="s">
        <v>315</v>
      </c>
      <c r="C651" s="211"/>
      <c r="D651" s="317">
        <v>92109</v>
      </c>
      <c r="E651" s="216">
        <v>2480</v>
      </c>
      <c r="F651" s="214">
        <f>SUM(F652:F654)</f>
        <v>526158.14</v>
      </c>
      <c r="G651" s="214">
        <f>SUM(G652:G654)</f>
        <v>526158.14</v>
      </c>
      <c r="H651" s="233">
        <f t="shared" si="15"/>
        <v>100</v>
      </c>
      <c r="I651" s="109"/>
      <c r="J651" s="239">
        <f>SUM(F651-G651)</f>
        <v>0</v>
      </c>
    </row>
    <row r="652" spans="1:10" ht="15" customHeight="1">
      <c r="A652" s="216"/>
      <c r="B652" s="302" t="s">
        <v>316</v>
      </c>
      <c r="C652" s="216"/>
      <c r="D652" s="241"/>
      <c r="E652" s="216"/>
      <c r="F652" s="260">
        <v>433000</v>
      </c>
      <c r="G652" s="236">
        <v>433000</v>
      </c>
      <c r="H652" s="234">
        <f t="shared" si="15"/>
        <v>100</v>
      </c>
      <c r="I652" s="110"/>
      <c r="J652" s="239">
        <f>SUM(F652-G652)</f>
        <v>0</v>
      </c>
    </row>
    <row r="653" spans="1:10" ht="15" customHeight="1">
      <c r="A653" s="216"/>
      <c r="B653" s="302" t="s">
        <v>317</v>
      </c>
      <c r="C653" s="216"/>
      <c r="D653" s="241"/>
      <c r="E653" s="216"/>
      <c r="F653" s="260"/>
      <c r="G653" s="236"/>
      <c r="H653" s="234"/>
      <c r="I653" s="110"/>
      <c r="J653" s="239"/>
    </row>
    <row r="654" spans="1:11" ht="15" customHeight="1">
      <c r="A654" s="216"/>
      <c r="B654" s="227" t="s">
        <v>318</v>
      </c>
      <c r="C654" s="211"/>
      <c r="D654" s="317"/>
      <c r="E654" s="216"/>
      <c r="F654" s="246">
        <f>SUM(F655:F656)</f>
        <v>93158.14</v>
      </c>
      <c r="G654" s="246">
        <f>SUM(G655:G656)</f>
        <v>93158.14</v>
      </c>
      <c r="H654" s="233">
        <f>SUM(G654/F654*100)</f>
        <v>100</v>
      </c>
      <c r="I654" s="109"/>
      <c r="J654" s="98"/>
      <c r="K654" s="7"/>
    </row>
    <row r="655" spans="1:10" ht="15" customHeight="1">
      <c r="A655" s="216"/>
      <c r="B655" s="227" t="s">
        <v>319</v>
      </c>
      <c r="C655" s="211"/>
      <c r="D655" s="317"/>
      <c r="E655" s="216"/>
      <c r="F655" s="217">
        <v>49042.81</v>
      </c>
      <c r="G655" s="431">
        <v>49042.81</v>
      </c>
      <c r="H655" s="234">
        <f t="shared" si="15"/>
        <v>100</v>
      </c>
      <c r="I655" s="36"/>
      <c r="J655" s="99"/>
    </row>
    <row r="656" spans="1:10" ht="15" customHeight="1">
      <c r="A656" s="216"/>
      <c r="B656" s="227" t="s">
        <v>320</v>
      </c>
      <c r="C656" s="211"/>
      <c r="D656" s="317"/>
      <c r="E656" s="216"/>
      <c r="F656" s="217">
        <v>44115.33</v>
      </c>
      <c r="G656" s="260">
        <v>44115.33</v>
      </c>
      <c r="H656" s="234">
        <f t="shared" si="15"/>
        <v>100</v>
      </c>
      <c r="I656" s="109"/>
      <c r="J656" s="99"/>
    </row>
    <row r="657" spans="1:10" ht="7.5" customHeight="1">
      <c r="A657" s="216"/>
      <c r="B657" s="227"/>
      <c r="C657" s="211"/>
      <c r="D657" s="317"/>
      <c r="E657" s="216"/>
      <c r="F657" s="217"/>
      <c r="G657" s="57"/>
      <c r="H657" s="234"/>
      <c r="I657" s="112"/>
      <c r="J657" s="195"/>
    </row>
    <row r="658" spans="1:10" ht="15" customHeight="1">
      <c r="A658" s="216">
        <v>3</v>
      </c>
      <c r="B658" s="227" t="s">
        <v>279</v>
      </c>
      <c r="C658" s="211"/>
      <c r="D658" s="317">
        <v>92109</v>
      </c>
      <c r="E658" s="216"/>
      <c r="F658" s="214">
        <f>SUM(F659:F660)</f>
        <v>687609.7</v>
      </c>
      <c r="G658" s="214">
        <f>SUM(G659:G660)</f>
        <v>579542.03</v>
      </c>
      <c r="H658" s="233">
        <f t="shared" si="15"/>
        <v>84.28357395190906</v>
      </c>
      <c r="I658" s="109"/>
      <c r="J658" s="276">
        <f>SUM(F658-G658)</f>
        <v>108067.66999999993</v>
      </c>
    </row>
    <row r="659" spans="1:10" ht="15" customHeight="1">
      <c r="A659" s="216"/>
      <c r="B659" s="258" t="s">
        <v>280</v>
      </c>
      <c r="C659" s="211"/>
      <c r="D659" s="317"/>
      <c r="E659" s="216">
        <v>6057</v>
      </c>
      <c r="F659" s="217">
        <v>420367</v>
      </c>
      <c r="G659" s="236">
        <v>312347.86</v>
      </c>
      <c r="H659" s="234">
        <f t="shared" si="15"/>
        <v>74.30361089238689</v>
      </c>
      <c r="I659" s="109"/>
      <c r="J659" s="236"/>
    </row>
    <row r="660" spans="1:10" ht="15" customHeight="1">
      <c r="A660" s="216"/>
      <c r="B660" s="258" t="s">
        <v>47</v>
      </c>
      <c r="C660" s="211"/>
      <c r="D660" s="317"/>
      <c r="E660" s="216">
        <v>6059</v>
      </c>
      <c r="F660" s="217">
        <v>267242.7</v>
      </c>
      <c r="G660" s="236">
        <v>267194.17</v>
      </c>
      <c r="H660" s="234">
        <f t="shared" si="15"/>
        <v>99.98184047683995</v>
      </c>
      <c r="I660" s="109"/>
      <c r="J660" s="236"/>
    </row>
    <row r="661" spans="1:10" ht="10.5" customHeight="1">
      <c r="A661" s="216"/>
      <c r="B661" s="227"/>
      <c r="C661" s="211"/>
      <c r="D661" s="317"/>
      <c r="E661" s="216"/>
      <c r="F661" s="217"/>
      <c r="G661" s="43"/>
      <c r="H661" s="234"/>
      <c r="I661" s="110"/>
      <c r="J661" s="74"/>
    </row>
    <row r="662" spans="1:10" ht="15" customHeight="1">
      <c r="A662" s="216">
        <v>4</v>
      </c>
      <c r="B662" s="227" t="s">
        <v>282</v>
      </c>
      <c r="C662" s="211"/>
      <c r="D662" s="317"/>
      <c r="E662" s="216"/>
      <c r="F662" s="217"/>
      <c r="G662" s="43"/>
      <c r="H662" s="234"/>
      <c r="I662" s="432"/>
      <c r="J662" s="74"/>
    </row>
    <row r="663" spans="1:10" ht="15" customHeight="1">
      <c r="A663" s="216"/>
      <c r="B663" s="227" t="s">
        <v>283</v>
      </c>
      <c r="C663" s="211"/>
      <c r="D663" s="317">
        <v>92114</v>
      </c>
      <c r="E663" s="216">
        <v>2480</v>
      </c>
      <c r="F663" s="214">
        <f>SUM(F664:F666)</f>
        <v>107340.09</v>
      </c>
      <c r="G663" s="214">
        <f>SUM(G664:G666)</f>
        <v>107329.59</v>
      </c>
      <c r="H663" s="233">
        <f t="shared" si="15"/>
        <v>99.99021800708384</v>
      </c>
      <c r="I663" s="432"/>
      <c r="J663" s="236">
        <f>SUM(F663-G663)</f>
        <v>10.5</v>
      </c>
    </row>
    <row r="664" spans="1:10" ht="15" customHeight="1">
      <c r="A664" s="216"/>
      <c r="B664" s="302" t="s">
        <v>316</v>
      </c>
      <c r="C664" s="211"/>
      <c r="D664" s="317"/>
      <c r="E664" s="216"/>
      <c r="F664" s="217">
        <v>77500</v>
      </c>
      <c r="G664" s="236">
        <v>77500</v>
      </c>
      <c r="H664" s="234"/>
      <c r="I664" s="432"/>
      <c r="J664" s="236">
        <f aca="true" t="shared" si="16" ref="J664:J670">SUM(F664-G664)</f>
        <v>0</v>
      </c>
    </row>
    <row r="665" spans="1:10" ht="15" customHeight="1">
      <c r="A665" s="216"/>
      <c r="B665" s="302" t="s">
        <v>317</v>
      </c>
      <c r="C665" s="211"/>
      <c r="D665" s="317"/>
      <c r="E665" s="216"/>
      <c r="F665" s="217"/>
      <c r="G665" s="236"/>
      <c r="H665" s="234"/>
      <c r="I665" s="432"/>
      <c r="J665" s="236"/>
    </row>
    <row r="666" spans="1:10" ht="15" customHeight="1">
      <c r="A666" s="216"/>
      <c r="B666" s="227" t="s">
        <v>321</v>
      </c>
      <c r="C666" s="211"/>
      <c r="D666" s="317"/>
      <c r="E666" s="216"/>
      <c r="F666" s="214">
        <f>SUM(F668:F670)</f>
        <v>29840.09</v>
      </c>
      <c r="G666" s="214">
        <f>SUM(G668:G670)</f>
        <v>29829.59</v>
      </c>
      <c r="H666" s="234"/>
      <c r="I666" s="432"/>
      <c r="J666" s="276">
        <f t="shared" si="16"/>
        <v>10.5</v>
      </c>
    </row>
    <row r="667" spans="1:10" ht="15" customHeight="1">
      <c r="A667" s="216"/>
      <c r="B667" s="227" t="s">
        <v>322</v>
      </c>
      <c r="C667" s="211"/>
      <c r="D667" s="317"/>
      <c r="E667" s="216"/>
      <c r="F667" s="217"/>
      <c r="G667" s="43"/>
      <c r="H667" s="234"/>
      <c r="I667" s="432"/>
      <c r="J667" s="236"/>
    </row>
    <row r="668" spans="1:10" ht="15" customHeight="1">
      <c r="A668" s="216"/>
      <c r="B668" s="227" t="s">
        <v>323</v>
      </c>
      <c r="C668" s="211"/>
      <c r="D668" s="317"/>
      <c r="E668" s="216"/>
      <c r="F668" s="217">
        <v>15409.59</v>
      </c>
      <c r="G668" s="236">
        <v>15409.59</v>
      </c>
      <c r="H668" s="234">
        <f>SUM(G668/F668*100)</f>
        <v>100</v>
      </c>
      <c r="I668" s="432"/>
      <c r="J668" s="236">
        <f t="shared" si="16"/>
        <v>0</v>
      </c>
    </row>
    <row r="669" spans="1:10" ht="15" customHeight="1">
      <c r="A669" s="216"/>
      <c r="B669" s="227" t="s">
        <v>324</v>
      </c>
      <c r="C669" s="211"/>
      <c r="D669" s="317"/>
      <c r="E669" s="216"/>
      <c r="F669" s="217"/>
      <c r="G669" s="236"/>
      <c r="H669" s="234"/>
      <c r="I669" s="432"/>
      <c r="J669" s="236"/>
    </row>
    <row r="670" spans="1:10" ht="15" customHeight="1">
      <c r="A670" s="216"/>
      <c r="B670" s="227" t="s">
        <v>325</v>
      </c>
      <c r="C670" s="211"/>
      <c r="D670" s="317"/>
      <c r="E670" s="216"/>
      <c r="F670" s="217">
        <v>14430.5</v>
      </c>
      <c r="G670" s="236">
        <v>14420</v>
      </c>
      <c r="H670" s="234">
        <f>SUM(G670/F670*100)</f>
        <v>99.92723744845986</v>
      </c>
      <c r="I670" s="432"/>
      <c r="J670" s="236">
        <f t="shared" si="16"/>
        <v>10.5</v>
      </c>
    </row>
    <row r="671" spans="1:10" ht="10.5" customHeight="1">
      <c r="A671" s="216"/>
      <c r="B671" s="227"/>
      <c r="C671" s="211"/>
      <c r="D671" s="317"/>
      <c r="E671" s="216"/>
      <c r="F671" s="217"/>
      <c r="G671" s="43"/>
      <c r="H671" s="234"/>
      <c r="I671" s="432"/>
      <c r="J671" s="74"/>
    </row>
    <row r="672" spans="1:10" ht="15" customHeight="1">
      <c r="A672" s="216">
        <v>5</v>
      </c>
      <c r="B672" s="227" t="s">
        <v>281</v>
      </c>
      <c r="C672" s="211"/>
      <c r="D672" s="317"/>
      <c r="E672" s="216"/>
      <c r="F672" s="217"/>
      <c r="G672" s="43"/>
      <c r="H672" s="234"/>
      <c r="I672" s="432"/>
      <c r="J672" s="74"/>
    </row>
    <row r="673" spans="1:10" ht="15" customHeight="1">
      <c r="A673" s="216"/>
      <c r="B673" s="227" t="s">
        <v>60</v>
      </c>
      <c r="C673" s="211"/>
      <c r="D673" s="317">
        <v>92116</v>
      </c>
      <c r="E673" s="216">
        <v>2480</v>
      </c>
      <c r="F673" s="217">
        <v>132000</v>
      </c>
      <c r="G673" s="236">
        <v>132000</v>
      </c>
      <c r="H673" s="234">
        <f t="shared" si="15"/>
        <v>100</v>
      </c>
      <c r="I673" s="432"/>
      <c r="J673" s="236">
        <f>SUM(F673-G673)</f>
        <v>0</v>
      </c>
    </row>
    <row r="674" spans="1:10" ht="9.75" customHeight="1">
      <c r="A674" s="216"/>
      <c r="B674" s="215"/>
      <c r="C674" s="211"/>
      <c r="D674" s="241"/>
      <c r="E674" s="216"/>
      <c r="F674" s="280"/>
      <c r="G674" s="236"/>
      <c r="H674" s="234"/>
      <c r="I674" s="432"/>
      <c r="J674" s="74"/>
    </row>
    <row r="675" spans="1:10" ht="15" customHeight="1">
      <c r="A675" s="216">
        <v>6</v>
      </c>
      <c r="B675" s="227" t="s">
        <v>297</v>
      </c>
      <c r="C675" s="211"/>
      <c r="D675" s="317">
        <v>92195</v>
      </c>
      <c r="E675" s="216"/>
      <c r="F675" s="246">
        <f>SUM(F676:F680)</f>
        <v>103354.5</v>
      </c>
      <c r="G675" s="246">
        <f>SUM(G676:G680)</f>
        <v>102657.85</v>
      </c>
      <c r="H675" s="233">
        <f t="shared" si="15"/>
        <v>99.32596064999589</v>
      </c>
      <c r="I675" s="432"/>
      <c r="J675" s="276">
        <f>SUM(F675-G675)</f>
        <v>696.6499999999942</v>
      </c>
    </row>
    <row r="676" spans="1:10" ht="15" customHeight="1">
      <c r="A676" s="216"/>
      <c r="B676" s="258" t="s">
        <v>298</v>
      </c>
      <c r="C676" s="216"/>
      <c r="D676" s="241"/>
      <c r="E676" s="216">
        <v>4210</v>
      </c>
      <c r="F676" s="217">
        <v>55787</v>
      </c>
      <c r="G676" s="236">
        <v>55126.16</v>
      </c>
      <c r="H676" s="234">
        <f t="shared" si="15"/>
        <v>98.81542294799864</v>
      </c>
      <c r="I676" s="432"/>
      <c r="J676" s="74"/>
    </row>
    <row r="677" spans="1:10" ht="15" customHeight="1">
      <c r="A677" s="216"/>
      <c r="B677" s="258" t="s">
        <v>48</v>
      </c>
      <c r="C677" s="216"/>
      <c r="D677" s="241"/>
      <c r="E677" s="216">
        <v>4210</v>
      </c>
      <c r="F677" s="217">
        <v>1850</v>
      </c>
      <c r="G677" s="236">
        <v>1850</v>
      </c>
      <c r="H677" s="234">
        <f t="shared" si="15"/>
        <v>100</v>
      </c>
      <c r="I677" s="432"/>
      <c r="J677" s="74"/>
    </row>
    <row r="678" spans="1:10" ht="15" customHeight="1">
      <c r="A678" s="216"/>
      <c r="B678" s="258" t="s">
        <v>299</v>
      </c>
      <c r="C678" s="216"/>
      <c r="D678" s="241"/>
      <c r="E678" s="216">
        <v>4270</v>
      </c>
      <c r="F678" s="217">
        <v>15142.5</v>
      </c>
      <c r="G678" s="236">
        <v>15142.5</v>
      </c>
      <c r="H678" s="234">
        <f t="shared" si="15"/>
        <v>100</v>
      </c>
      <c r="I678" s="432"/>
      <c r="J678" s="74"/>
    </row>
    <row r="679" spans="1:10" ht="15" customHeight="1">
      <c r="A679" s="216"/>
      <c r="B679" s="258" t="s">
        <v>300</v>
      </c>
      <c r="C679" s="216"/>
      <c r="D679" s="241"/>
      <c r="E679" s="216">
        <v>4300</v>
      </c>
      <c r="F679" s="217">
        <v>3801</v>
      </c>
      <c r="G679" s="236">
        <v>3800.7</v>
      </c>
      <c r="H679" s="234">
        <f t="shared" si="15"/>
        <v>99.99210734017363</v>
      </c>
      <c r="I679" s="432"/>
      <c r="J679" s="74"/>
    </row>
    <row r="680" spans="1:10" ht="15" customHeight="1">
      <c r="A680" s="216"/>
      <c r="B680" s="278" t="s">
        <v>301</v>
      </c>
      <c r="C680" s="211"/>
      <c r="D680" s="317"/>
      <c r="E680" s="216">
        <v>6050</v>
      </c>
      <c r="F680" s="217">
        <v>26774</v>
      </c>
      <c r="G680" s="236">
        <v>26738.49</v>
      </c>
      <c r="H680" s="234">
        <f t="shared" si="15"/>
        <v>99.86737133039516</v>
      </c>
      <c r="I680" s="432"/>
      <c r="J680" s="362"/>
    </row>
    <row r="681" spans="1:10" ht="10.5" customHeight="1">
      <c r="A681" s="92"/>
      <c r="B681" s="179"/>
      <c r="C681" s="75"/>
      <c r="D681" s="434"/>
      <c r="E681" s="75"/>
      <c r="F681" s="433"/>
      <c r="G681" s="114"/>
      <c r="H681" s="115"/>
      <c r="I681" s="113"/>
      <c r="J681" s="116"/>
    </row>
    <row r="682" spans="1:10" ht="9" customHeight="1">
      <c r="A682" s="27"/>
      <c r="B682" s="19"/>
      <c r="C682" s="72"/>
      <c r="D682" s="72"/>
      <c r="E682" s="72"/>
      <c r="F682" s="56"/>
      <c r="G682" s="56"/>
      <c r="H682" s="196"/>
      <c r="I682" s="56"/>
      <c r="J682" s="187"/>
    </row>
    <row r="683" spans="1:10" ht="12" customHeight="1" thickBot="1">
      <c r="A683" s="27"/>
      <c r="B683" s="20"/>
      <c r="C683" s="27"/>
      <c r="D683" s="27"/>
      <c r="E683" s="72"/>
      <c r="F683" s="48"/>
      <c r="G683" s="106"/>
      <c r="H683" s="160"/>
      <c r="I683" s="48"/>
      <c r="J683" s="96"/>
    </row>
    <row r="684" spans="1:10" ht="18.75" customHeight="1">
      <c r="A684" s="473" t="s">
        <v>43</v>
      </c>
      <c r="B684" s="478" t="s">
        <v>15</v>
      </c>
      <c r="C684" s="480" t="s">
        <v>34</v>
      </c>
      <c r="D684" s="480"/>
      <c r="E684" s="481"/>
      <c r="F684" s="77" t="s">
        <v>13</v>
      </c>
      <c r="G684" s="480" t="s">
        <v>14</v>
      </c>
      <c r="H684" s="481"/>
      <c r="I684" s="473" t="s">
        <v>33</v>
      </c>
      <c r="J684" s="447" t="s">
        <v>310</v>
      </c>
    </row>
    <row r="685" spans="1:10" ht="16.5" customHeight="1" thickBot="1">
      <c r="A685" s="474"/>
      <c r="B685" s="479"/>
      <c r="C685" s="79" t="s">
        <v>17</v>
      </c>
      <c r="D685" s="80" t="s">
        <v>18</v>
      </c>
      <c r="E685" s="81" t="s">
        <v>19</v>
      </c>
      <c r="F685" s="82" t="s">
        <v>16</v>
      </c>
      <c r="G685" s="79" t="s">
        <v>20</v>
      </c>
      <c r="H685" s="83" t="s">
        <v>21</v>
      </c>
      <c r="I685" s="474"/>
      <c r="J685" s="451" t="s">
        <v>311</v>
      </c>
    </row>
    <row r="686" spans="1:10" ht="16.5" customHeight="1" thickBot="1">
      <c r="A686" s="84">
        <v>1</v>
      </c>
      <c r="B686" s="85">
        <v>2</v>
      </c>
      <c r="C686" s="86">
        <v>3</v>
      </c>
      <c r="D686" s="87">
        <v>4</v>
      </c>
      <c r="E686" s="88">
        <v>5</v>
      </c>
      <c r="F686" s="84">
        <v>6</v>
      </c>
      <c r="G686" s="86">
        <v>7</v>
      </c>
      <c r="H686" s="89">
        <v>8</v>
      </c>
      <c r="I686" s="84">
        <v>9</v>
      </c>
      <c r="J686" s="85">
        <v>10</v>
      </c>
    </row>
    <row r="687" spans="1:10" ht="9" customHeight="1">
      <c r="A687" s="30"/>
      <c r="B687" s="30"/>
      <c r="C687" s="30"/>
      <c r="D687" s="27"/>
      <c r="E687" s="28"/>
      <c r="F687" s="30"/>
      <c r="G687" s="30"/>
      <c r="H687" s="31"/>
      <c r="I687" s="117"/>
      <c r="J687" s="30"/>
    </row>
    <row r="688" spans="1:11" ht="16.5" customHeight="1">
      <c r="A688" s="70"/>
      <c r="B688" s="352" t="s">
        <v>30</v>
      </c>
      <c r="C688" s="339">
        <v>926</v>
      </c>
      <c r="D688" s="70"/>
      <c r="E688" s="70"/>
      <c r="F688" s="239">
        <f>SUM(F690+F700+F702+F709+F713+F717+F719)</f>
        <v>453297.31</v>
      </c>
      <c r="G688" s="239">
        <f>SUM(G690+G700+G702+G709+G713+G717+G719)</f>
        <v>440228.38</v>
      </c>
      <c r="H688" s="240">
        <f aca="true" t="shared" si="17" ref="H688:H713">SUM(G688/F688*100)</f>
        <v>97.11691869514955</v>
      </c>
      <c r="I688" s="239">
        <f>SUM(I690+I700+I702+I709+I713+I717+I719)</f>
        <v>173.49</v>
      </c>
      <c r="J688" s="239">
        <f>SUM(F688-G688)</f>
        <v>13068.929999999993</v>
      </c>
      <c r="K688" s="206"/>
    </row>
    <row r="689" spans="1:10" ht="9" customHeight="1">
      <c r="A689" s="70"/>
      <c r="B689" s="71"/>
      <c r="C689" s="70"/>
      <c r="D689" s="27"/>
      <c r="E689" s="70"/>
      <c r="F689" s="49"/>
      <c r="G689" s="37"/>
      <c r="H689" s="233"/>
      <c r="I689" s="50"/>
      <c r="J689" s="98"/>
    </row>
    <row r="690" spans="1:10" ht="15" customHeight="1">
      <c r="A690" s="353">
        <v>1</v>
      </c>
      <c r="B690" s="341" t="s">
        <v>284</v>
      </c>
      <c r="C690" s="339"/>
      <c r="D690" s="354">
        <v>92601</v>
      </c>
      <c r="E690" s="353"/>
      <c r="F690" s="292">
        <f>SUM(F691:F698)</f>
        <v>58267</v>
      </c>
      <c r="G690" s="276">
        <f>SUM(G691:G698)</f>
        <v>48090.07</v>
      </c>
      <c r="H690" s="233">
        <f t="shared" si="17"/>
        <v>82.53397291777506</v>
      </c>
      <c r="I690" s="276">
        <f>SUM(I691:I698)</f>
        <v>173.49</v>
      </c>
      <c r="J690" s="276">
        <f>SUM(F690-G690)</f>
        <v>10176.93</v>
      </c>
    </row>
    <row r="691" spans="1:10" ht="15" customHeight="1">
      <c r="A691" s="339"/>
      <c r="B691" s="355" t="s">
        <v>51</v>
      </c>
      <c r="C691" s="339"/>
      <c r="D691" s="354"/>
      <c r="E691" s="353">
        <v>4010</v>
      </c>
      <c r="F691" s="291">
        <v>3600</v>
      </c>
      <c r="G691" s="236">
        <v>3600</v>
      </c>
      <c r="H691" s="234">
        <f t="shared" si="17"/>
        <v>100</v>
      </c>
      <c r="I691" s="232"/>
      <c r="J691" s="368"/>
    </row>
    <row r="692" spans="1:10" ht="15" customHeight="1">
      <c r="A692" s="339"/>
      <c r="B692" s="355" t="s">
        <v>56</v>
      </c>
      <c r="C692" s="339"/>
      <c r="D692" s="354"/>
      <c r="E692" s="353">
        <v>4110</v>
      </c>
      <c r="F692" s="291">
        <v>3800</v>
      </c>
      <c r="G692" s="236">
        <v>2959.6</v>
      </c>
      <c r="H692" s="234">
        <f t="shared" si="17"/>
        <v>77.88421052631578</v>
      </c>
      <c r="I692" s="232"/>
      <c r="J692" s="368"/>
    </row>
    <row r="693" spans="1:10" ht="15" customHeight="1">
      <c r="A693" s="339"/>
      <c r="B693" s="355" t="s">
        <v>52</v>
      </c>
      <c r="C693" s="339"/>
      <c r="D693" s="354"/>
      <c r="E693" s="353">
        <v>4120</v>
      </c>
      <c r="F693" s="291">
        <v>1367</v>
      </c>
      <c r="G693" s="236">
        <v>480.2</v>
      </c>
      <c r="H693" s="234">
        <f t="shared" si="17"/>
        <v>35.128017556693486</v>
      </c>
      <c r="I693" s="232"/>
      <c r="J693" s="368"/>
    </row>
    <row r="694" spans="1:10" ht="15" customHeight="1">
      <c r="A694" s="339"/>
      <c r="B694" s="355" t="s">
        <v>53</v>
      </c>
      <c r="C694" s="339"/>
      <c r="D694" s="354"/>
      <c r="E694" s="353">
        <v>4170</v>
      </c>
      <c r="F694" s="291">
        <v>24000</v>
      </c>
      <c r="G694" s="236">
        <v>24000</v>
      </c>
      <c r="H694" s="234">
        <f t="shared" si="17"/>
        <v>100</v>
      </c>
      <c r="I694" s="232"/>
      <c r="J694" s="368"/>
    </row>
    <row r="695" spans="1:10" ht="15" customHeight="1">
      <c r="A695" s="339"/>
      <c r="B695" s="355" t="s">
        <v>48</v>
      </c>
      <c r="C695" s="339"/>
      <c r="D695" s="354"/>
      <c r="E695" s="353">
        <v>4210</v>
      </c>
      <c r="F695" s="291">
        <v>5000</v>
      </c>
      <c r="G695" s="236">
        <v>3074.78</v>
      </c>
      <c r="H695" s="234">
        <f t="shared" si="17"/>
        <v>61.4956</v>
      </c>
      <c r="I695" s="232"/>
      <c r="J695" s="368"/>
    </row>
    <row r="696" spans="1:10" ht="15" customHeight="1">
      <c r="A696" s="339"/>
      <c r="B696" s="355" t="s">
        <v>54</v>
      </c>
      <c r="C696" s="339"/>
      <c r="D696" s="354"/>
      <c r="E696" s="353">
        <v>4260</v>
      </c>
      <c r="F696" s="291">
        <v>9000</v>
      </c>
      <c r="G696" s="236">
        <v>4790.86</v>
      </c>
      <c r="H696" s="234">
        <f t="shared" si="17"/>
        <v>53.23177777777778</v>
      </c>
      <c r="I696" s="232">
        <v>173.49</v>
      </c>
      <c r="J696" s="368"/>
    </row>
    <row r="697" spans="1:10" ht="15" customHeight="1">
      <c r="A697" s="339"/>
      <c r="B697" s="355" t="s">
        <v>50</v>
      </c>
      <c r="C697" s="339"/>
      <c r="D697" s="354"/>
      <c r="E697" s="353">
        <v>4300</v>
      </c>
      <c r="F697" s="291">
        <v>11000</v>
      </c>
      <c r="G697" s="236">
        <v>8723.28</v>
      </c>
      <c r="H697" s="234">
        <f t="shared" si="17"/>
        <v>79.30254545454545</v>
      </c>
      <c r="I697" s="232"/>
      <c r="J697" s="368"/>
    </row>
    <row r="698" spans="1:10" ht="15" customHeight="1">
      <c r="A698" s="339"/>
      <c r="B698" s="355" t="s">
        <v>55</v>
      </c>
      <c r="C698" s="339"/>
      <c r="D698" s="354"/>
      <c r="E698" s="353">
        <v>4430</v>
      </c>
      <c r="F698" s="291">
        <v>500</v>
      </c>
      <c r="G698" s="236">
        <v>461.35</v>
      </c>
      <c r="H698" s="234">
        <f t="shared" si="17"/>
        <v>92.27000000000001</v>
      </c>
      <c r="I698" s="232"/>
      <c r="J698" s="368"/>
    </row>
    <row r="699" spans="1:10" ht="9" customHeight="1">
      <c r="A699" s="339"/>
      <c r="B699" s="435"/>
      <c r="C699" s="339"/>
      <c r="D699" s="378"/>
      <c r="E699" s="339"/>
      <c r="F699" s="238"/>
      <c r="G699" s="239"/>
      <c r="H699" s="234"/>
      <c r="I699" s="235"/>
      <c r="J699" s="368"/>
    </row>
    <row r="700" spans="1:10" ht="15" customHeight="1">
      <c r="A700" s="216">
        <v>2</v>
      </c>
      <c r="B700" s="436" t="s">
        <v>285</v>
      </c>
      <c r="C700" s="211"/>
      <c r="D700" s="317">
        <v>92601</v>
      </c>
      <c r="E700" s="216">
        <v>6050</v>
      </c>
      <c r="F700" s="217">
        <v>123940.31</v>
      </c>
      <c r="G700" s="236">
        <v>123940.31</v>
      </c>
      <c r="H700" s="234">
        <f t="shared" si="17"/>
        <v>100</v>
      </c>
      <c r="I700" s="50"/>
      <c r="J700" s="239">
        <f>SUM(F700-G700)</f>
        <v>0</v>
      </c>
    </row>
    <row r="701" spans="1:10" ht="9" customHeight="1">
      <c r="A701" s="216"/>
      <c r="B701" s="267"/>
      <c r="C701" s="211"/>
      <c r="D701" s="241"/>
      <c r="E701" s="216"/>
      <c r="F701" s="217"/>
      <c r="G701" s="43"/>
      <c r="H701" s="234"/>
      <c r="I701" s="40"/>
      <c r="J701" s="98"/>
    </row>
    <row r="702" spans="1:10" ht="15" customHeight="1">
      <c r="A702" s="216">
        <v>3</v>
      </c>
      <c r="B702" s="436" t="s">
        <v>286</v>
      </c>
      <c r="C702" s="216"/>
      <c r="D702" s="216">
        <v>92601</v>
      </c>
      <c r="E702" s="216">
        <v>6050</v>
      </c>
      <c r="F702" s="252">
        <f>SUM(F707+F706+F705+F703)</f>
        <v>133590</v>
      </c>
      <c r="G702" s="252">
        <f>SUM(G707+G706+G705+G703)</f>
        <v>132158</v>
      </c>
      <c r="H702" s="233">
        <f t="shared" si="17"/>
        <v>98.92806347780522</v>
      </c>
      <c r="I702" s="40"/>
      <c r="J702" s="276">
        <f>SUM(F702-G702)</f>
        <v>1432</v>
      </c>
    </row>
    <row r="703" spans="1:10" ht="15" customHeight="1">
      <c r="A703" s="216"/>
      <c r="B703" s="436" t="s">
        <v>287</v>
      </c>
      <c r="C703" s="216"/>
      <c r="D703" s="216"/>
      <c r="E703" s="216"/>
      <c r="F703" s="260">
        <v>51090</v>
      </c>
      <c r="G703" s="236">
        <v>50467.37</v>
      </c>
      <c r="H703" s="234">
        <f t="shared" si="17"/>
        <v>98.78130749657468</v>
      </c>
      <c r="I703" s="40"/>
      <c r="J703" s="368"/>
    </row>
    <row r="704" spans="1:10" ht="15" customHeight="1">
      <c r="A704" s="216"/>
      <c r="B704" s="247" t="s">
        <v>124</v>
      </c>
      <c r="C704" s="317"/>
      <c r="D704" s="216"/>
      <c r="E704" s="216"/>
      <c r="F704" s="437">
        <v>23590</v>
      </c>
      <c r="G704" s="290">
        <v>23237.16</v>
      </c>
      <c r="H704" s="444">
        <f t="shared" si="17"/>
        <v>98.50428147520137</v>
      </c>
      <c r="I704" s="40"/>
      <c r="J704" s="362"/>
    </row>
    <row r="705" spans="1:10" ht="15" customHeight="1">
      <c r="A705" s="216"/>
      <c r="B705" s="436" t="s">
        <v>288</v>
      </c>
      <c r="C705" s="317"/>
      <c r="D705" s="216"/>
      <c r="E705" s="216"/>
      <c r="F705" s="260">
        <v>27500</v>
      </c>
      <c r="G705" s="236">
        <v>27230.21</v>
      </c>
      <c r="H705" s="234">
        <f t="shared" si="17"/>
        <v>99.01894545454545</v>
      </c>
      <c r="I705" s="40"/>
      <c r="J705" s="362"/>
    </row>
    <row r="706" spans="1:10" ht="15" customHeight="1">
      <c r="A706" s="216"/>
      <c r="B706" s="436" t="s">
        <v>289</v>
      </c>
      <c r="C706" s="317"/>
      <c r="D706" s="216"/>
      <c r="E706" s="216"/>
      <c r="F706" s="260">
        <v>27500</v>
      </c>
      <c r="G706" s="236">
        <v>27230.21</v>
      </c>
      <c r="H706" s="234">
        <f t="shared" si="17"/>
        <v>99.01894545454545</v>
      </c>
      <c r="I706" s="40"/>
      <c r="J706" s="362"/>
    </row>
    <row r="707" spans="1:11" ht="15" customHeight="1">
      <c r="A707" s="216"/>
      <c r="B707" s="436" t="s">
        <v>290</v>
      </c>
      <c r="C707" s="317"/>
      <c r="D707" s="216"/>
      <c r="E707" s="216"/>
      <c r="F707" s="260">
        <v>27500</v>
      </c>
      <c r="G707" s="236">
        <v>27230.21</v>
      </c>
      <c r="H707" s="234">
        <f t="shared" si="17"/>
        <v>99.01894545454545</v>
      </c>
      <c r="I707" s="40"/>
      <c r="J707" s="362"/>
      <c r="K707" s="7"/>
    </row>
    <row r="708" spans="1:10" ht="9" customHeight="1">
      <c r="A708" s="216"/>
      <c r="B708" s="267"/>
      <c r="C708" s="317"/>
      <c r="D708" s="216"/>
      <c r="E708" s="216"/>
      <c r="F708" s="260"/>
      <c r="G708" s="57"/>
      <c r="H708" s="234"/>
      <c r="I708" s="40"/>
      <c r="J708" s="73"/>
    </row>
    <row r="709" spans="1:10" ht="15" customHeight="1">
      <c r="A709" s="216">
        <v>4</v>
      </c>
      <c r="B709" s="227" t="s">
        <v>109</v>
      </c>
      <c r="C709" s="211"/>
      <c r="D709" s="317">
        <v>92601</v>
      </c>
      <c r="E709" s="216">
        <v>6050</v>
      </c>
      <c r="F709" s="260">
        <v>7500</v>
      </c>
      <c r="G709" s="236">
        <v>7500</v>
      </c>
      <c r="H709" s="234">
        <f t="shared" si="17"/>
        <v>100</v>
      </c>
      <c r="I709" s="40"/>
      <c r="J709" s="239">
        <f>SUM(F709-G709)</f>
        <v>0</v>
      </c>
    </row>
    <row r="710" spans="1:10" ht="9" customHeight="1">
      <c r="A710" s="70"/>
      <c r="B710" s="118"/>
      <c r="C710" s="23"/>
      <c r="D710" s="23"/>
      <c r="E710" s="23"/>
      <c r="F710" s="43"/>
      <c r="G710" s="57"/>
      <c r="H710" s="234"/>
      <c r="I710" s="40"/>
      <c r="J710" s="73"/>
    </row>
    <row r="711" spans="1:10" ht="15" customHeight="1">
      <c r="A711" s="216">
        <v>5</v>
      </c>
      <c r="B711" s="211" t="s">
        <v>291</v>
      </c>
      <c r="C711" s="243"/>
      <c r="D711" s="253"/>
      <c r="E711" s="245"/>
      <c r="F711" s="217"/>
      <c r="G711" s="57"/>
      <c r="H711" s="234"/>
      <c r="I711" s="40"/>
      <c r="J711" s="73"/>
    </row>
    <row r="712" spans="1:10" ht="15" customHeight="1">
      <c r="A712" s="211"/>
      <c r="B712" s="211" t="s">
        <v>292</v>
      </c>
      <c r="C712" s="211"/>
      <c r="D712" s="317"/>
      <c r="E712" s="216"/>
      <c r="F712" s="217"/>
      <c r="G712" s="57"/>
      <c r="H712" s="234"/>
      <c r="I712" s="40"/>
      <c r="J712" s="73"/>
    </row>
    <row r="713" spans="1:10" ht="15" customHeight="1">
      <c r="A713" s="211"/>
      <c r="B713" s="211" t="s">
        <v>293</v>
      </c>
      <c r="C713" s="211"/>
      <c r="D713" s="317">
        <v>92605</v>
      </c>
      <c r="E713" s="216">
        <v>2820</v>
      </c>
      <c r="F713" s="217">
        <v>96000</v>
      </c>
      <c r="G713" s="236">
        <v>96000</v>
      </c>
      <c r="H713" s="234">
        <f t="shared" si="17"/>
        <v>100</v>
      </c>
      <c r="I713" s="36"/>
      <c r="J713" s="239">
        <f>SUM(F713-G713)</f>
        <v>0</v>
      </c>
    </row>
    <row r="714" spans="1:10" ht="9" customHeight="1">
      <c r="A714" s="211"/>
      <c r="B714" s="215"/>
      <c r="C714" s="216"/>
      <c r="D714" s="241"/>
      <c r="E714" s="216"/>
      <c r="F714" s="217"/>
      <c r="G714" s="43"/>
      <c r="H714" s="58"/>
      <c r="I714" s="36"/>
      <c r="J714" s="74"/>
    </row>
    <row r="715" spans="1:10" ht="15" customHeight="1">
      <c r="A715" s="216">
        <v>6</v>
      </c>
      <c r="B715" s="211" t="s">
        <v>294</v>
      </c>
      <c r="C715" s="211"/>
      <c r="D715" s="317"/>
      <c r="E715" s="216"/>
      <c r="F715" s="217"/>
      <c r="G715" s="43"/>
      <c r="H715" s="90"/>
      <c r="I715" s="40"/>
      <c r="J715" s="73"/>
    </row>
    <row r="716" spans="1:10" ht="15" customHeight="1">
      <c r="A716" s="211"/>
      <c r="B716" s="211" t="s">
        <v>295</v>
      </c>
      <c r="C716" s="211"/>
      <c r="D716" s="317"/>
      <c r="E716" s="216"/>
      <c r="F716" s="217"/>
      <c r="G716" s="43"/>
      <c r="H716" s="90"/>
      <c r="I716" s="40"/>
      <c r="J716" s="73"/>
    </row>
    <row r="717" spans="1:10" ht="15" customHeight="1">
      <c r="A717" s="211"/>
      <c r="B717" s="438" t="s">
        <v>296</v>
      </c>
      <c r="C717" s="211"/>
      <c r="D717" s="317">
        <v>92605</v>
      </c>
      <c r="E717" s="216">
        <v>2820</v>
      </c>
      <c r="F717" s="217">
        <v>30000</v>
      </c>
      <c r="G717" s="236">
        <v>30000</v>
      </c>
      <c r="H717" s="234">
        <f aca="true" t="shared" si="18" ref="H717:H725">SUM(G717/F717*100)</f>
        <v>100</v>
      </c>
      <c r="I717" s="63"/>
      <c r="J717" s="239">
        <f>SUM(F717-G717)</f>
        <v>0</v>
      </c>
    </row>
    <row r="718" spans="1:10" ht="9" customHeight="1">
      <c r="A718" s="70"/>
      <c r="B718" s="20"/>
      <c r="C718" s="70"/>
      <c r="D718" s="27"/>
      <c r="E718" s="70"/>
      <c r="F718" s="48"/>
      <c r="G718" s="43"/>
      <c r="H718" s="90"/>
      <c r="I718" s="63"/>
      <c r="J718" s="73"/>
    </row>
    <row r="719" spans="1:10" ht="15" customHeight="1">
      <c r="A719" s="216">
        <v>7</v>
      </c>
      <c r="B719" s="227" t="s">
        <v>31</v>
      </c>
      <c r="C719" s="211"/>
      <c r="D719" s="317">
        <v>92695</v>
      </c>
      <c r="E719" s="216"/>
      <c r="F719" s="246">
        <f>SUM(F720:F721)</f>
        <v>4000</v>
      </c>
      <c r="G719" s="246">
        <f>SUM(G720:G721)</f>
        <v>2540</v>
      </c>
      <c r="H719" s="233">
        <f t="shared" si="18"/>
        <v>63.5</v>
      </c>
      <c r="I719" s="119"/>
      <c r="J719" s="236">
        <f>SUM(F719-G719)</f>
        <v>1460</v>
      </c>
    </row>
    <row r="720" spans="1:10" ht="15" customHeight="1">
      <c r="A720" s="216"/>
      <c r="B720" s="227" t="s">
        <v>73</v>
      </c>
      <c r="C720" s="211"/>
      <c r="D720" s="317"/>
      <c r="E720" s="216">
        <v>4210</v>
      </c>
      <c r="F720" s="217">
        <v>3000</v>
      </c>
      <c r="G720" s="236">
        <v>2540</v>
      </c>
      <c r="H720" s="234">
        <f t="shared" si="18"/>
        <v>84.66666666666667</v>
      </c>
      <c r="I720" s="119"/>
      <c r="J720" s="74"/>
    </row>
    <row r="721" spans="1:10" ht="15" customHeight="1">
      <c r="A721" s="216"/>
      <c r="B721" s="227" t="s">
        <v>75</v>
      </c>
      <c r="C721" s="211"/>
      <c r="D721" s="317"/>
      <c r="E721" s="216">
        <v>4300</v>
      </c>
      <c r="F721" s="217">
        <v>1000</v>
      </c>
      <c r="G721" s="236">
        <v>0</v>
      </c>
      <c r="H721" s="234">
        <f t="shared" si="18"/>
        <v>0</v>
      </c>
      <c r="I721" s="119"/>
      <c r="J721" s="74"/>
    </row>
    <row r="722" spans="1:10" ht="10.5" customHeight="1" thickBot="1">
      <c r="A722" s="70"/>
      <c r="B722" s="180"/>
      <c r="C722" s="23"/>
      <c r="D722" s="72"/>
      <c r="E722" s="23"/>
      <c r="F722" s="56"/>
      <c r="G722" s="57"/>
      <c r="H722" s="442"/>
      <c r="I722" s="119"/>
      <c r="J722" s="74"/>
    </row>
    <row r="723" spans="1:10" ht="22.5" customHeight="1" thickTop="1">
      <c r="A723" s="487" t="s">
        <v>6</v>
      </c>
      <c r="B723" s="488"/>
      <c r="C723" s="488"/>
      <c r="D723" s="488"/>
      <c r="E723" s="489"/>
      <c r="F723" s="439">
        <f>SUM(F12+F36+F88+F108+F129+F212+F231+F269+F286+F292+F427+F440+F550+F573+F649+F688)</f>
        <v>37013321.8</v>
      </c>
      <c r="G723" s="439">
        <f>SUM(G12+G36+G88+G108+G129+G212+G231+G269+G286+G292+G427+G440+G550+G573+G649+G688)</f>
        <v>36389173.85000001</v>
      </c>
      <c r="H723" s="440">
        <f t="shared" si="18"/>
        <v>98.31372079119906</v>
      </c>
      <c r="I723" s="439">
        <f>SUM(I12+I36+I88+I108+I129+I212+I231+I269+I286+I292+I427+I440+I550+I573+I649+I688)</f>
        <v>797060.6499999999</v>
      </c>
      <c r="J723" s="450">
        <f>SUM(J12+J36+J88+J108+J129+J212+J231+J269+J286+J292+J427+J440+J550+J573+J649+J688)</f>
        <v>624147.949999996</v>
      </c>
    </row>
    <row r="724" spans="1:10" ht="22.5" customHeight="1">
      <c r="A724" s="475" t="s">
        <v>1</v>
      </c>
      <c r="B724" s="476"/>
      <c r="C724" s="476"/>
      <c r="D724" s="476"/>
      <c r="E724" s="477"/>
      <c r="F724" s="404">
        <f>SUM(F14+F25+F28+F38+F40+F80+F86+F90+F100+F111+F114+F118+F120+F122+F127+F131+F146+F148+F153+F174+F182+F187+F194+F196+F198+F215+F217+F228+F236+F237+F244+F262+F272+F288+F290+F294+F314+F325+F352+F371+F386+F398+F400+F418+F420+F430+F442+F447+F458+F460+F463+F468+F474+F482+F505+F513+F521+F525+F552+F563+F566+F570+F575+F578+F580+F582+F592+F594+F597+F600+F602+F607+F609+F611+F622+F626+F631+F634+F651+F663+F673+F676+F677+F678+F679+F690+F713+F717+F719)</f>
        <v>18194758.900000002</v>
      </c>
      <c r="G724" s="404">
        <f>SUM(G14+G25+G28+G38+G40+G80+G86+G90+G100+G111+G114+G118+G120+G122+G127+G131+G146+G148+G153+G174+G182+G187+G194+G196+G198+G215+G217+G228+G236+G237+G244+G262+G272+G288+G290+G294+G314+G325+G352+G371+G386+G398+G400+G418+G420+G430+G442+G447+G458+G460+G463+G468+G474+G482+G505+G513+G521+G525+G552+G563+G566+G570+G575+G578+G580+G582+G592+G594+G597+G600+G602+G607+G609+G611+G622+G626+G631+G634+G651+G663+G673+G676+G677+G678+G679+G690+G713+G717+G719)</f>
        <v>17791457.349999994</v>
      </c>
      <c r="H724" s="240">
        <f t="shared" si="18"/>
        <v>97.78341910317917</v>
      </c>
      <c r="I724" s="368">
        <f>SUM(I14+I25+I28+I38+I40+I80+I86+I90+I100+I111+I114+I118+I120+I122+I127+I131+I146+I148+I153+I174+I182+I187+I194+I196+I198+I215+I217+I228+I236+I237+I244+I262+I272+I288+I290+I294+I314+I325+I352+I371+I386+I398+I400+I418+I420+I430+I442+I447+I458+I460+I463+I468+I474+I482+I505+I513+I521+I525+I552+I563+I566+I570+I575+I578+I580+I582+I592+I594+I597+I600+I602+I607+I609+I611+I622+I626+I631+I634+I651+I663+I673+I676+I677+I678+I679+I690+I713+I717+I719)</f>
        <v>797060.6499999999</v>
      </c>
      <c r="J724" s="453">
        <f>SUM(F724-G724)</f>
        <v>403301.5500000082</v>
      </c>
    </row>
    <row r="725" spans="1:10" ht="22.5" customHeight="1" thickBot="1">
      <c r="A725" s="484" t="s">
        <v>7</v>
      </c>
      <c r="B725" s="485"/>
      <c r="C725" s="485"/>
      <c r="D725" s="485"/>
      <c r="E725" s="486"/>
      <c r="F725" s="441">
        <f>SUM(F20+F23+F52+F58+F48+F62+F65+F73+F77+F104+F106+F204+F242+F438+F586+F646+F658+F680+F700+F702+F709)</f>
        <v>18818562.9</v>
      </c>
      <c r="G725" s="441">
        <f>SUM(G20+G23+G52+G58+G48+G62+G65+G73+G77+G104+G106+G204+G242+G438+G586+G646+G658+G680+G700+G702+G709)</f>
        <v>18597716.5</v>
      </c>
      <c r="H725" s="455">
        <f t="shared" si="18"/>
        <v>98.82644386198056</v>
      </c>
      <c r="I725" s="443"/>
      <c r="J725" s="454">
        <f>SUM(F725-G725)</f>
        <v>220846.3999999985</v>
      </c>
    </row>
    <row r="726" ht="13.5" thickTop="1"/>
    <row r="727" spans="1:2" ht="12.75">
      <c r="A727" s="7"/>
      <c r="B727" s="7"/>
    </row>
    <row r="728" spans="1:2" ht="12.75">
      <c r="A728" s="7"/>
      <c r="B728" s="7"/>
    </row>
    <row r="729" spans="1:2" ht="12.75">
      <c r="A729" s="7"/>
      <c r="B729" s="7"/>
    </row>
    <row r="730" spans="1:2" ht="12.75">
      <c r="A730" s="7"/>
      <c r="B730" s="7"/>
    </row>
    <row r="731" spans="1:2" ht="12.75">
      <c r="A731" s="7"/>
      <c r="B731" s="7"/>
    </row>
    <row r="732" spans="1:2" ht="12.75">
      <c r="A732" s="7"/>
      <c r="B732" s="7"/>
    </row>
    <row r="733" spans="1:2" ht="12.75">
      <c r="A733" s="7"/>
      <c r="B733" s="7"/>
    </row>
    <row r="734" spans="1:2" ht="12.75">
      <c r="A734" s="7"/>
      <c r="B734" s="7"/>
    </row>
    <row r="735" spans="1:2" ht="12.75">
      <c r="A735" s="7"/>
      <c r="B735" s="7"/>
    </row>
    <row r="736" spans="1:2" ht="12.75">
      <c r="A736" s="7"/>
      <c r="B736" s="7"/>
    </row>
    <row r="737" spans="1:2" ht="12.75">
      <c r="A737" s="7"/>
      <c r="B737" s="7"/>
    </row>
    <row r="738" spans="1:2" ht="12.75">
      <c r="A738" s="7"/>
      <c r="B738" s="7"/>
    </row>
    <row r="739" spans="1:2" ht="12.75">
      <c r="A739" s="7"/>
      <c r="B739" s="7"/>
    </row>
    <row r="740" spans="1:2" ht="12.75">
      <c r="A740" s="7"/>
      <c r="B740" s="7"/>
    </row>
    <row r="741" spans="1:2" ht="12.75">
      <c r="A741" s="7"/>
      <c r="B741" s="7"/>
    </row>
    <row r="742" spans="1:2" ht="12.75">
      <c r="A742" s="7"/>
      <c r="B742" s="7"/>
    </row>
    <row r="743" spans="1:2" ht="12.75">
      <c r="A743" s="7"/>
      <c r="B743" s="7"/>
    </row>
    <row r="744" spans="1:2" ht="12.75">
      <c r="A744" s="7"/>
      <c r="B744" s="7"/>
    </row>
    <row r="745" spans="1:2" ht="12.75">
      <c r="A745" s="7"/>
      <c r="B745" s="7"/>
    </row>
    <row r="746" spans="1:2" ht="12.75">
      <c r="A746" s="7"/>
      <c r="B746" s="7"/>
    </row>
    <row r="747" spans="1:2" ht="12.75">
      <c r="A747" s="7"/>
      <c r="B747" s="7"/>
    </row>
    <row r="748" spans="1:2" ht="12.75">
      <c r="A748" s="7"/>
      <c r="B748" s="7"/>
    </row>
    <row r="749" spans="1:2" ht="12.75">
      <c r="A749" s="7"/>
      <c r="B749" s="7"/>
    </row>
    <row r="750" spans="1:2" ht="12.75">
      <c r="A750" s="7"/>
      <c r="B750" s="7"/>
    </row>
    <row r="751" spans="1:2" ht="12.75">
      <c r="A751" s="7"/>
      <c r="B751" s="7"/>
    </row>
    <row r="752" spans="1:2" ht="12.75">
      <c r="A752" s="7"/>
      <c r="B752" s="7"/>
    </row>
    <row r="753" spans="1:2" ht="12.75">
      <c r="A753" s="7"/>
      <c r="B753" s="7"/>
    </row>
    <row r="754" spans="1:2" ht="12.75">
      <c r="A754" s="7"/>
      <c r="B754" s="7"/>
    </row>
    <row r="755" spans="1:2" ht="12.75">
      <c r="A755" s="7"/>
      <c r="B755" s="7"/>
    </row>
    <row r="756" spans="1:2" ht="12.75">
      <c r="A756" s="7"/>
      <c r="B756" s="7"/>
    </row>
    <row r="757" spans="1:2" ht="12.75">
      <c r="A757" s="7"/>
      <c r="B757" s="7"/>
    </row>
    <row r="758" spans="1:2" ht="12.75">
      <c r="A758" s="7"/>
      <c r="B758" s="7"/>
    </row>
    <row r="759" spans="1:2" ht="12.75">
      <c r="A759" s="7"/>
      <c r="B759" s="7"/>
    </row>
    <row r="760" spans="1:2" ht="12.75">
      <c r="A760" s="7"/>
      <c r="B760" s="7"/>
    </row>
    <row r="761" spans="1:2" ht="12.75">
      <c r="A761" s="7"/>
      <c r="B761" s="7"/>
    </row>
    <row r="762" spans="1:2" ht="12.75">
      <c r="A762" s="7"/>
      <c r="B762" s="7"/>
    </row>
    <row r="763" spans="1:2" ht="12.75">
      <c r="A763" s="7"/>
      <c r="B763" s="7"/>
    </row>
    <row r="764" spans="1:2" ht="12.75">
      <c r="A764" s="7"/>
      <c r="B764" s="7"/>
    </row>
    <row r="765" spans="1:2" ht="12.75">
      <c r="A765" s="7"/>
      <c r="B765" s="7"/>
    </row>
    <row r="766" spans="1:2" ht="12.75">
      <c r="A766" s="7"/>
      <c r="B766" s="7"/>
    </row>
    <row r="767" spans="1:2" ht="12.75">
      <c r="A767" s="7"/>
      <c r="B767" s="7"/>
    </row>
    <row r="768" spans="1:2" ht="12.75">
      <c r="A768" s="7"/>
      <c r="B768" s="7"/>
    </row>
    <row r="769" spans="1:2" ht="12.75">
      <c r="A769" s="7"/>
      <c r="B769" s="7"/>
    </row>
    <row r="770" spans="1:2" ht="12.75">
      <c r="A770" s="7"/>
      <c r="B770" s="7"/>
    </row>
    <row r="771" spans="1:2" ht="12.75">
      <c r="A771" s="7"/>
      <c r="B771" s="7"/>
    </row>
    <row r="772" spans="1:2" ht="12.75">
      <c r="A772" s="7"/>
      <c r="B772" s="7"/>
    </row>
    <row r="773" spans="1:2" ht="12.75">
      <c r="A773" s="7"/>
      <c r="B773" s="7"/>
    </row>
    <row r="774" spans="1:2" ht="12.75">
      <c r="A774" s="7"/>
      <c r="B774" s="7"/>
    </row>
    <row r="775" spans="1:2" ht="12.75">
      <c r="A775" s="7"/>
      <c r="B775" s="7"/>
    </row>
    <row r="776" spans="1:2" ht="12.75">
      <c r="A776" s="7"/>
      <c r="B776" s="7"/>
    </row>
    <row r="777" spans="1:2" ht="12.75">
      <c r="A777" s="7"/>
      <c r="B777" s="7"/>
    </row>
    <row r="778" spans="1:2" ht="12.75">
      <c r="A778" s="7"/>
      <c r="B778" s="7"/>
    </row>
    <row r="779" spans="1:2" ht="12.75">
      <c r="A779" s="7"/>
      <c r="B779" s="7"/>
    </row>
    <row r="780" spans="1:2" ht="12.75">
      <c r="A780" s="7"/>
      <c r="B780" s="7"/>
    </row>
    <row r="781" spans="1:2" ht="12.75">
      <c r="A781" s="7"/>
      <c r="B781" s="7"/>
    </row>
    <row r="782" spans="1:2" ht="12.75">
      <c r="A782" s="7"/>
      <c r="B782" s="7"/>
    </row>
    <row r="783" spans="1:2" ht="12.75">
      <c r="A783" s="7"/>
      <c r="B783" s="7"/>
    </row>
    <row r="784" spans="1:2" ht="12.75">
      <c r="A784" s="7"/>
      <c r="B784" s="7"/>
    </row>
    <row r="785" spans="1:2" ht="12.75">
      <c r="A785" s="7"/>
      <c r="B785" s="7"/>
    </row>
    <row r="786" spans="1:2" ht="12.75">
      <c r="A786" s="7"/>
      <c r="B786" s="7"/>
    </row>
    <row r="787" spans="1:2" ht="12.75">
      <c r="A787" s="7"/>
      <c r="B787" s="7"/>
    </row>
    <row r="788" spans="1:2" ht="12.75">
      <c r="A788" s="7"/>
      <c r="B788" s="7"/>
    </row>
    <row r="789" spans="1:2" ht="12.75">
      <c r="A789" s="7"/>
      <c r="B789" s="7"/>
    </row>
    <row r="790" spans="1:2" ht="12.75">
      <c r="A790" s="7"/>
      <c r="B790" s="7"/>
    </row>
    <row r="791" spans="1:2" ht="12.75">
      <c r="A791" s="7"/>
      <c r="B791" s="7"/>
    </row>
    <row r="792" spans="1:2" ht="12.75">
      <c r="A792" s="7"/>
      <c r="B792" s="7"/>
    </row>
    <row r="793" spans="1:2" ht="12.75">
      <c r="A793" s="7"/>
      <c r="B793" s="7"/>
    </row>
    <row r="794" spans="1:2" ht="12.75">
      <c r="A794" s="7"/>
      <c r="B794" s="7"/>
    </row>
    <row r="795" spans="1:2" ht="12.75">
      <c r="A795" s="7"/>
      <c r="B795" s="7"/>
    </row>
    <row r="796" spans="1:2" ht="12.75">
      <c r="A796" s="7"/>
      <c r="B796" s="7"/>
    </row>
    <row r="797" spans="1:2" ht="12.75">
      <c r="A797" s="7"/>
      <c r="B797" s="7"/>
    </row>
    <row r="798" spans="1:2" ht="12.75">
      <c r="A798" s="7"/>
      <c r="B798" s="7"/>
    </row>
    <row r="799" spans="1:2" ht="12.75">
      <c r="A799" s="7"/>
      <c r="B799" s="7"/>
    </row>
    <row r="800" spans="1:2" ht="12.75">
      <c r="A800" s="7"/>
      <c r="B800" s="7"/>
    </row>
    <row r="801" spans="1:2" ht="12.75">
      <c r="A801" s="7"/>
      <c r="B801" s="7"/>
    </row>
    <row r="802" spans="1:2" ht="12.75">
      <c r="A802" s="7"/>
      <c r="B802" s="7"/>
    </row>
    <row r="803" spans="1:2" ht="12.75">
      <c r="A803" s="7"/>
      <c r="B803" s="7"/>
    </row>
    <row r="804" spans="1:2" ht="12.75">
      <c r="A804" s="7"/>
      <c r="B804" s="7"/>
    </row>
    <row r="805" spans="1:2" ht="12.75">
      <c r="A805" s="7"/>
      <c r="B805" s="7"/>
    </row>
    <row r="806" spans="1:2" ht="12.75">
      <c r="A806" s="7"/>
      <c r="B806" s="7"/>
    </row>
    <row r="807" spans="1:2" ht="12.75">
      <c r="A807" s="7"/>
      <c r="B807" s="7"/>
    </row>
    <row r="808" spans="1:2" ht="12.75">
      <c r="A808" s="7"/>
      <c r="B808" s="7"/>
    </row>
    <row r="809" spans="1:2" ht="12.75">
      <c r="A809" s="7"/>
      <c r="B809" s="7"/>
    </row>
    <row r="810" spans="1:2" ht="12.75">
      <c r="A810" s="7"/>
      <c r="B810" s="7"/>
    </row>
    <row r="811" spans="1:2" ht="12.75">
      <c r="A811" s="7"/>
      <c r="B811" s="7"/>
    </row>
    <row r="812" spans="1:2" ht="12.75">
      <c r="A812" s="7"/>
      <c r="B812" s="7"/>
    </row>
    <row r="813" spans="1:2" ht="12.75">
      <c r="A813" s="7"/>
      <c r="B813" s="7"/>
    </row>
    <row r="814" spans="1:2" ht="12.75">
      <c r="A814" s="7"/>
      <c r="B814" s="7"/>
    </row>
    <row r="815" spans="1:2" ht="12.75">
      <c r="A815" s="7"/>
      <c r="B815" s="7"/>
    </row>
    <row r="816" spans="1:2" ht="12.75">
      <c r="A816" s="7"/>
      <c r="B816" s="7"/>
    </row>
    <row r="817" spans="1:2" ht="12.75">
      <c r="A817" s="7"/>
      <c r="B817" s="7"/>
    </row>
    <row r="818" spans="1:2" ht="12.75">
      <c r="A818" s="7"/>
      <c r="B818" s="7"/>
    </row>
    <row r="819" spans="1:2" ht="12.75">
      <c r="A819" s="7"/>
      <c r="B819" s="7"/>
    </row>
    <row r="820" spans="1:2" ht="12.75">
      <c r="A820" s="7"/>
      <c r="B820" s="7"/>
    </row>
    <row r="821" spans="1:2" ht="12.75">
      <c r="A821" s="7"/>
      <c r="B821" s="7"/>
    </row>
    <row r="822" spans="1:2" ht="12.75">
      <c r="A822" s="7"/>
      <c r="B822" s="7"/>
    </row>
    <row r="823" spans="1:2" ht="12.75">
      <c r="A823" s="7"/>
      <c r="B823" s="7"/>
    </row>
    <row r="824" spans="1:2" ht="12.75">
      <c r="A824" s="7"/>
      <c r="B824" s="7"/>
    </row>
    <row r="825" spans="1:2" ht="12.75">
      <c r="A825" s="7"/>
      <c r="B825" s="7"/>
    </row>
    <row r="826" spans="1:2" ht="12.75">
      <c r="A826" s="7"/>
      <c r="B826" s="7"/>
    </row>
    <row r="827" spans="1:2" ht="12.75">
      <c r="A827" s="7"/>
      <c r="B827" s="7"/>
    </row>
    <row r="828" spans="1:2" ht="12.75">
      <c r="A828" s="7"/>
      <c r="B828" s="7"/>
    </row>
    <row r="829" spans="1:2" ht="12.75">
      <c r="A829" s="7"/>
      <c r="B829" s="7"/>
    </row>
    <row r="830" spans="1:2" ht="12.75">
      <c r="A830" s="7"/>
      <c r="B830" s="7"/>
    </row>
    <row r="831" spans="1:2" ht="12.75">
      <c r="A831" s="7"/>
      <c r="B831" s="7"/>
    </row>
    <row r="832" spans="1:2" ht="12.75">
      <c r="A832" s="7"/>
      <c r="B832" s="7"/>
    </row>
    <row r="833" spans="1:2" ht="12.75">
      <c r="A833" s="7"/>
      <c r="B833" s="7"/>
    </row>
    <row r="834" spans="1:2" ht="12.75">
      <c r="A834" s="7"/>
      <c r="B834" s="7"/>
    </row>
    <row r="835" spans="1:2" ht="12.75">
      <c r="A835" s="7"/>
      <c r="B835" s="7"/>
    </row>
    <row r="836" spans="1:2" ht="12.75">
      <c r="A836" s="7"/>
      <c r="B836" s="7"/>
    </row>
    <row r="837" spans="1:2" ht="12.75">
      <c r="A837" s="7"/>
      <c r="B837" s="7"/>
    </row>
    <row r="838" spans="1:2" ht="12.75">
      <c r="A838" s="7"/>
      <c r="B838" s="7"/>
    </row>
    <row r="839" spans="1:2" ht="12.75">
      <c r="A839" s="7"/>
      <c r="B839" s="7"/>
    </row>
    <row r="840" spans="1:2" ht="12.75">
      <c r="A840" s="7"/>
      <c r="B840" s="7"/>
    </row>
    <row r="841" spans="1:2" ht="12.75">
      <c r="A841" s="7"/>
      <c r="B841" s="7"/>
    </row>
    <row r="842" spans="1:2" ht="12.75">
      <c r="A842" s="7"/>
      <c r="B842" s="7"/>
    </row>
    <row r="843" spans="1:2" ht="12.75">
      <c r="A843" s="7"/>
      <c r="B843" s="7"/>
    </row>
    <row r="844" spans="1:2" ht="12.75">
      <c r="A844" s="7"/>
      <c r="B844" s="7"/>
    </row>
    <row r="845" spans="1:2" ht="12.75">
      <c r="A845" s="7"/>
      <c r="B845" s="7"/>
    </row>
    <row r="846" spans="1:2" ht="12.75">
      <c r="A846" s="7"/>
      <c r="B846" s="7"/>
    </row>
    <row r="847" spans="1:2" ht="12.75">
      <c r="A847" s="7"/>
      <c r="B847" s="7"/>
    </row>
    <row r="848" spans="1:2" ht="12.75">
      <c r="A848" s="7"/>
      <c r="B848" s="7"/>
    </row>
    <row r="849" spans="1:2" ht="12.75">
      <c r="A849" s="7"/>
      <c r="B849" s="7"/>
    </row>
    <row r="850" spans="1:2" ht="12.75">
      <c r="A850" s="7"/>
      <c r="B850" s="7"/>
    </row>
    <row r="851" spans="1:2" ht="12.75">
      <c r="A851" s="7"/>
      <c r="B851" s="7"/>
    </row>
    <row r="852" spans="1:2" ht="12.75">
      <c r="A852" s="7"/>
      <c r="B852" s="7"/>
    </row>
    <row r="853" spans="1:2" ht="12.75">
      <c r="A853" s="7"/>
      <c r="B853" s="7"/>
    </row>
    <row r="854" spans="1:2" ht="12.75">
      <c r="A854" s="7"/>
      <c r="B854" s="7"/>
    </row>
    <row r="855" spans="1:2" ht="12.75">
      <c r="A855" s="7"/>
      <c r="B855" s="7"/>
    </row>
    <row r="856" spans="1:2" ht="12.75">
      <c r="A856" s="7"/>
      <c r="B856" s="7"/>
    </row>
    <row r="857" spans="1:2" ht="12.75">
      <c r="A857" s="7"/>
      <c r="B857" s="7"/>
    </row>
    <row r="858" spans="1:2" ht="12.75">
      <c r="A858" s="7"/>
      <c r="B858" s="7"/>
    </row>
    <row r="859" spans="1:2" ht="12.75">
      <c r="A859" s="7"/>
      <c r="B859" s="7"/>
    </row>
    <row r="860" spans="1:2" ht="12.75">
      <c r="A860" s="7"/>
      <c r="B860" s="7"/>
    </row>
    <row r="861" spans="1:2" ht="12.75">
      <c r="A861" s="7"/>
      <c r="B861" s="7"/>
    </row>
    <row r="862" spans="1:2" ht="12.75">
      <c r="A862" s="7"/>
      <c r="B862" s="7"/>
    </row>
    <row r="863" spans="1:2" ht="12.75">
      <c r="A863" s="7"/>
      <c r="B863" s="7"/>
    </row>
    <row r="864" spans="1:2" ht="12.75">
      <c r="A864" s="7"/>
      <c r="B864" s="7"/>
    </row>
    <row r="865" spans="1:2" ht="12.75">
      <c r="A865" s="7"/>
      <c r="B865" s="7"/>
    </row>
    <row r="866" spans="1:2" ht="12.75">
      <c r="A866" s="7"/>
      <c r="B866" s="7"/>
    </row>
    <row r="867" spans="1:2" ht="12.75">
      <c r="A867" s="7"/>
      <c r="B867" s="7"/>
    </row>
    <row r="868" spans="1:2" ht="12.75">
      <c r="A868" s="7"/>
      <c r="B868" s="7"/>
    </row>
    <row r="869" spans="1:2" ht="12.75">
      <c r="A869" s="7"/>
      <c r="B869" s="7"/>
    </row>
    <row r="870" spans="1:2" ht="12.75">
      <c r="A870" s="7"/>
      <c r="B870" s="7"/>
    </row>
    <row r="871" spans="1:2" ht="12.75">
      <c r="A871" s="7"/>
      <c r="B871" s="7"/>
    </row>
    <row r="872" spans="1:2" ht="12.75">
      <c r="A872" s="7"/>
      <c r="B872" s="7"/>
    </row>
    <row r="873" spans="1:2" ht="12.75">
      <c r="A873" s="7"/>
      <c r="B873" s="7"/>
    </row>
    <row r="874" spans="1:2" ht="12.75">
      <c r="A874" s="7"/>
      <c r="B874" s="7"/>
    </row>
    <row r="875" spans="1:2" ht="12.75">
      <c r="A875" s="7"/>
      <c r="B875" s="7"/>
    </row>
    <row r="876" spans="1:2" ht="12.75">
      <c r="A876" s="7"/>
      <c r="B876" s="7"/>
    </row>
    <row r="877" spans="1:2" ht="12.75">
      <c r="A877" s="7"/>
      <c r="B877" s="7"/>
    </row>
    <row r="878" spans="1:2" ht="12.75">
      <c r="A878" s="7"/>
      <c r="B878" s="7"/>
    </row>
    <row r="879" spans="1:2" ht="12.75">
      <c r="A879" s="7"/>
      <c r="B879" s="7"/>
    </row>
    <row r="880" spans="1:2" ht="12.75">
      <c r="A880" s="7"/>
      <c r="B880" s="7"/>
    </row>
    <row r="881" spans="1:2" ht="12.75">
      <c r="A881" s="7"/>
      <c r="B881" s="7"/>
    </row>
    <row r="882" spans="1:2" ht="12.75">
      <c r="A882" s="7"/>
      <c r="B882" s="7"/>
    </row>
    <row r="883" spans="1:2" ht="12.75">
      <c r="A883" s="7"/>
      <c r="B883" s="7"/>
    </row>
    <row r="884" spans="1:2" ht="12.75">
      <c r="A884" s="7"/>
      <c r="B884" s="7"/>
    </row>
    <row r="885" spans="1:2" ht="12.75">
      <c r="A885" s="7"/>
      <c r="B885" s="7"/>
    </row>
    <row r="886" spans="1:2" ht="12.75">
      <c r="A886" s="7"/>
      <c r="B886" s="7"/>
    </row>
    <row r="887" spans="1:2" ht="12.75">
      <c r="A887" s="7"/>
      <c r="B887" s="7"/>
    </row>
    <row r="888" spans="1:2" ht="12.75">
      <c r="A888" s="7"/>
      <c r="B888" s="7"/>
    </row>
    <row r="889" spans="1:2" ht="12.75">
      <c r="A889" s="7"/>
      <c r="B889" s="7"/>
    </row>
    <row r="890" spans="1:2" ht="12.75">
      <c r="A890" s="7"/>
      <c r="B890" s="7"/>
    </row>
    <row r="891" spans="1:2" ht="12.75">
      <c r="A891" s="7"/>
      <c r="B891" s="7"/>
    </row>
    <row r="892" spans="1:2" ht="12.75">
      <c r="A892" s="7"/>
      <c r="B892" s="7"/>
    </row>
    <row r="893" spans="1:2" ht="12.75">
      <c r="A893" s="7"/>
      <c r="B893" s="7"/>
    </row>
    <row r="894" spans="1:2" ht="12.75">
      <c r="A894" s="7"/>
      <c r="B894" s="7"/>
    </row>
    <row r="895" spans="1:2" ht="12.75">
      <c r="A895" s="7"/>
      <c r="B895" s="7"/>
    </row>
    <row r="896" spans="1:2" ht="12.75">
      <c r="A896" s="7"/>
      <c r="B896" s="7"/>
    </row>
    <row r="897" spans="1:2" ht="12.75">
      <c r="A897" s="7"/>
      <c r="B897" s="7"/>
    </row>
    <row r="898" spans="1:2" ht="12.75">
      <c r="A898" s="7"/>
      <c r="B898" s="7"/>
    </row>
    <row r="899" spans="1:2" ht="12.75">
      <c r="A899" s="7"/>
      <c r="B899" s="7"/>
    </row>
    <row r="900" spans="1:2" ht="12.75">
      <c r="A900" s="7"/>
      <c r="B900" s="7"/>
    </row>
    <row r="901" spans="1:2" ht="12.75">
      <c r="A901" s="7"/>
      <c r="B901" s="7"/>
    </row>
    <row r="902" spans="1:2" ht="12.75">
      <c r="A902" s="7"/>
      <c r="B902" s="7"/>
    </row>
    <row r="903" spans="1:2" ht="12.75">
      <c r="A903" s="7"/>
      <c r="B903" s="7"/>
    </row>
    <row r="904" spans="1:2" ht="12.75">
      <c r="A904" s="7"/>
      <c r="B904" s="7"/>
    </row>
    <row r="905" spans="1:2" ht="12.75">
      <c r="A905" s="7"/>
      <c r="B905" s="7"/>
    </row>
    <row r="906" spans="1:2" ht="12.75">
      <c r="A906" s="7"/>
      <c r="B906" s="7"/>
    </row>
    <row r="907" spans="1:2" ht="12.75">
      <c r="A907" s="7"/>
      <c r="B907" s="7"/>
    </row>
    <row r="908" spans="1:2" ht="12.75">
      <c r="A908" s="7"/>
      <c r="B908" s="7"/>
    </row>
    <row r="909" spans="1:2" ht="12.75">
      <c r="A909" s="7"/>
      <c r="B909" s="7"/>
    </row>
    <row r="910" spans="1:2" ht="12.75">
      <c r="A910" s="7"/>
      <c r="B910" s="7"/>
    </row>
    <row r="911" spans="1:2" ht="12.75">
      <c r="A911" s="7"/>
      <c r="B911" s="7"/>
    </row>
    <row r="912" spans="1:2" ht="12.75">
      <c r="A912" s="7"/>
      <c r="B912" s="7"/>
    </row>
    <row r="913" spans="1:2" ht="12.75">
      <c r="A913" s="7"/>
      <c r="B913" s="7"/>
    </row>
    <row r="914" spans="1:2" ht="12.75">
      <c r="A914" s="7"/>
      <c r="B914" s="7"/>
    </row>
    <row r="915" spans="1:2" ht="12.75">
      <c r="A915" s="7"/>
      <c r="B915" s="7"/>
    </row>
    <row r="916" spans="1:2" ht="12.75">
      <c r="A916" s="7"/>
      <c r="B916" s="7"/>
    </row>
    <row r="917" spans="1:2" ht="12.75">
      <c r="A917" s="7"/>
      <c r="B917" s="7"/>
    </row>
    <row r="918" spans="1:2" ht="12.75">
      <c r="A918" s="7"/>
      <c r="B918" s="7"/>
    </row>
    <row r="919" spans="1:2" ht="12.75">
      <c r="A919" s="7"/>
      <c r="B919" s="7"/>
    </row>
    <row r="920" spans="1:2" ht="12.75">
      <c r="A920" s="7"/>
      <c r="B920" s="7"/>
    </row>
    <row r="921" spans="1:2" ht="12.75">
      <c r="A921" s="7"/>
      <c r="B921" s="7"/>
    </row>
    <row r="922" spans="1:2" ht="12.75">
      <c r="A922" s="7"/>
      <c r="B922" s="7"/>
    </row>
    <row r="923" spans="1:2" ht="12.75">
      <c r="A923" s="7"/>
      <c r="B923" s="7"/>
    </row>
    <row r="924" spans="1:2" ht="12.75">
      <c r="A924" s="7"/>
      <c r="B924" s="7"/>
    </row>
    <row r="925" spans="1:2" ht="12.75">
      <c r="A925" s="7"/>
      <c r="B925" s="7"/>
    </row>
    <row r="926" spans="1:2" ht="12.75">
      <c r="A926" s="7"/>
      <c r="B926" s="7"/>
    </row>
    <row r="927" spans="1:2" ht="12.75">
      <c r="A927" s="7"/>
      <c r="B927" s="7"/>
    </row>
    <row r="928" spans="1:2" ht="12.75">
      <c r="A928" s="7"/>
      <c r="B928" s="7"/>
    </row>
    <row r="929" spans="1:2" ht="12.75">
      <c r="A929" s="7"/>
      <c r="B929" s="7"/>
    </row>
    <row r="930" spans="1:2" ht="12.75">
      <c r="A930" s="7"/>
      <c r="B930" s="7"/>
    </row>
    <row r="931" spans="1:2" ht="12.75">
      <c r="A931" s="7"/>
      <c r="B931" s="7"/>
    </row>
    <row r="932" spans="1:2" ht="12.75">
      <c r="A932" s="7"/>
      <c r="B932" s="7"/>
    </row>
    <row r="933" spans="1:2" ht="12.75">
      <c r="A933" s="7"/>
      <c r="B933" s="7"/>
    </row>
    <row r="934" spans="1:2" ht="12.75">
      <c r="A934" s="7"/>
      <c r="B934" s="7"/>
    </row>
    <row r="935" spans="1:2" ht="12.75">
      <c r="A935" s="7"/>
      <c r="B935" s="7"/>
    </row>
    <row r="936" spans="1:2" ht="12.75">
      <c r="A936" s="7"/>
      <c r="B936" s="7"/>
    </row>
    <row r="937" spans="1:2" ht="12.75">
      <c r="A937" s="7"/>
      <c r="B937" s="7"/>
    </row>
    <row r="938" spans="1:2" ht="12.75">
      <c r="A938" s="7"/>
      <c r="B938" s="7"/>
    </row>
    <row r="939" spans="1:2" ht="12.75">
      <c r="A939" s="7"/>
      <c r="B939" s="7"/>
    </row>
    <row r="940" spans="1:2" ht="12.75">
      <c r="A940" s="7"/>
      <c r="B940" s="7"/>
    </row>
    <row r="941" spans="1:2" ht="12.75">
      <c r="A941" s="7"/>
      <c r="B941" s="7"/>
    </row>
    <row r="942" spans="1:2" ht="12.75">
      <c r="A942" s="7"/>
      <c r="B942" s="7"/>
    </row>
    <row r="943" spans="1:2" ht="12.75">
      <c r="A943" s="7"/>
      <c r="B943" s="7"/>
    </row>
    <row r="944" spans="1:2" ht="12.75">
      <c r="A944" s="7"/>
      <c r="B944" s="7"/>
    </row>
    <row r="945" spans="1:2" ht="12.75">
      <c r="A945" s="7"/>
      <c r="B945" s="7"/>
    </row>
    <row r="946" spans="1:2" ht="12.75">
      <c r="A946" s="7"/>
      <c r="B946" s="7"/>
    </row>
    <row r="947" spans="1:2" ht="12.75">
      <c r="A947" s="7"/>
      <c r="B947" s="7"/>
    </row>
    <row r="948" spans="1:2" ht="12.75">
      <c r="A948" s="7"/>
      <c r="B948" s="7"/>
    </row>
    <row r="949" spans="1:2" ht="12.75">
      <c r="A949" s="7"/>
      <c r="B949" s="7"/>
    </row>
    <row r="950" spans="1:2" ht="12.75">
      <c r="A950" s="7"/>
      <c r="B950" s="7"/>
    </row>
    <row r="951" spans="1:2" ht="12.75">
      <c r="A951" s="7"/>
      <c r="B951" s="7"/>
    </row>
    <row r="952" spans="1:2" ht="12.75">
      <c r="A952" s="7"/>
      <c r="B952" s="7"/>
    </row>
    <row r="953" spans="1:2" ht="12.75">
      <c r="A953" s="7"/>
      <c r="B953" s="7"/>
    </row>
    <row r="954" spans="1:2" ht="12.75">
      <c r="A954" s="7"/>
      <c r="B954" s="7"/>
    </row>
    <row r="955" spans="1:2" ht="12.75">
      <c r="A955" s="7"/>
      <c r="B955" s="7"/>
    </row>
    <row r="956" spans="1:2" ht="12.75">
      <c r="A956" s="7"/>
      <c r="B956" s="7"/>
    </row>
    <row r="957" spans="1:2" ht="12.75">
      <c r="A957" s="7"/>
      <c r="B957" s="7"/>
    </row>
    <row r="958" spans="1:2" ht="12.75">
      <c r="A958" s="7"/>
      <c r="B958" s="7"/>
    </row>
    <row r="959" spans="1:2" ht="12.75">
      <c r="A959" s="7"/>
      <c r="B959" s="7"/>
    </row>
    <row r="960" spans="1:2" ht="12.75">
      <c r="A960" s="7"/>
      <c r="B960" s="7"/>
    </row>
    <row r="961" spans="1:2" ht="12.75">
      <c r="A961" s="7"/>
      <c r="B961" s="7"/>
    </row>
    <row r="962" spans="1:2" ht="12.75">
      <c r="A962" s="7"/>
      <c r="B962" s="7"/>
    </row>
    <row r="963" spans="1:2" ht="12.75">
      <c r="A963" s="7"/>
      <c r="B963" s="7"/>
    </row>
    <row r="964" spans="1:2" ht="12.75">
      <c r="A964" s="7"/>
      <c r="B964" s="7"/>
    </row>
    <row r="965" spans="1:2" ht="12.75">
      <c r="A965" s="7"/>
      <c r="B965" s="7"/>
    </row>
    <row r="966" spans="1:2" ht="12.75">
      <c r="A966" s="7"/>
      <c r="B966" s="7"/>
    </row>
    <row r="967" spans="1:2" ht="12.75">
      <c r="A967" s="7"/>
      <c r="B967" s="7"/>
    </row>
    <row r="968" spans="1:2" ht="12.75">
      <c r="A968" s="7"/>
      <c r="B968" s="7"/>
    </row>
    <row r="969" spans="1:2" ht="12.75">
      <c r="A969" s="7"/>
      <c r="B969" s="7"/>
    </row>
    <row r="970" spans="1:2" ht="12.75">
      <c r="A970" s="7"/>
      <c r="B970" s="7"/>
    </row>
    <row r="971" spans="1:2" ht="12.75">
      <c r="A971" s="7"/>
      <c r="B971" s="7"/>
    </row>
    <row r="972" spans="1:2" ht="12.75">
      <c r="A972" s="7"/>
      <c r="B972" s="7"/>
    </row>
    <row r="973" spans="1:2" ht="12.75">
      <c r="A973" s="7"/>
      <c r="B973" s="7"/>
    </row>
    <row r="974" spans="1:2" ht="12.75">
      <c r="A974" s="7"/>
      <c r="B974" s="7"/>
    </row>
    <row r="975" spans="1:2" ht="12.75">
      <c r="A975" s="7"/>
      <c r="B975" s="7"/>
    </row>
    <row r="976" spans="1:2" ht="12.75">
      <c r="A976" s="7"/>
      <c r="B976" s="7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  <row r="1001" spans="1:2" ht="12.75">
      <c r="A1001" s="7"/>
      <c r="B1001" s="7"/>
    </row>
    <row r="1002" spans="1:2" ht="12.75">
      <c r="A1002" s="7"/>
      <c r="B1002" s="7"/>
    </row>
    <row r="1003" spans="1:2" ht="12.75">
      <c r="A1003" s="7"/>
      <c r="B1003" s="7"/>
    </row>
    <row r="1004" spans="1:2" ht="12.75">
      <c r="A1004" s="7"/>
      <c r="B1004" s="7"/>
    </row>
    <row r="1005" spans="1:2" ht="12.75">
      <c r="A1005" s="7"/>
      <c r="B1005" s="7"/>
    </row>
    <row r="1006" spans="1:2" ht="12.75">
      <c r="A1006" s="7"/>
      <c r="B1006" s="7"/>
    </row>
    <row r="1007" spans="1:2" ht="12.75">
      <c r="A1007" s="7"/>
      <c r="B1007" s="7"/>
    </row>
    <row r="1008" spans="1:2" ht="12.75">
      <c r="A1008" s="7"/>
      <c r="B1008" s="7"/>
    </row>
    <row r="1009" spans="1:2" ht="12.75">
      <c r="A1009" s="7"/>
      <c r="B1009" s="7"/>
    </row>
    <row r="1010" spans="1:2" ht="12.75">
      <c r="A1010" s="7"/>
      <c r="B1010" s="7"/>
    </row>
    <row r="1011" spans="1:2" ht="12.75">
      <c r="A1011" s="7"/>
      <c r="B1011" s="7"/>
    </row>
    <row r="1012" spans="1:2" ht="12.75">
      <c r="A1012" s="7"/>
      <c r="B1012" s="7"/>
    </row>
    <row r="1013" spans="1:2" ht="12.75">
      <c r="A1013" s="7"/>
      <c r="B1013" s="7"/>
    </row>
    <row r="1014" spans="1:2" ht="12.75">
      <c r="A1014" s="7"/>
      <c r="B1014" s="7"/>
    </row>
    <row r="1015" spans="1:2" ht="12.75">
      <c r="A1015" s="7"/>
      <c r="B1015" s="7"/>
    </row>
    <row r="1016" spans="1:2" ht="12.75">
      <c r="A1016" s="7"/>
      <c r="B1016" s="7"/>
    </row>
    <row r="1017" spans="1:2" ht="12.75">
      <c r="A1017" s="7"/>
      <c r="B1017" s="7"/>
    </row>
    <row r="1018" spans="1:2" ht="12.75">
      <c r="A1018" s="7"/>
      <c r="B1018" s="7"/>
    </row>
    <row r="1019" spans="1:2" ht="12.75">
      <c r="A1019" s="7"/>
      <c r="B1019" s="7"/>
    </row>
    <row r="1020" spans="1:2" ht="12.75">
      <c r="A1020" s="7"/>
      <c r="B1020" s="7"/>
    </row>
    <row r="1021" spans="1:2" ht="12.75">
      <c r="A1021" s="7"/>
      <c r="B1021" s="7"/>
    </row>
    <row r="1022" spans="1:2" ht="12.75">
      <c r="A1022" s="7"/>
      <c r="B1022" s="7"/>
    </row>
    <row r="1023" spans="1:2" ht="12.75">
      <c r="A1023" s="7"/>
      <c r="B1023" s="7"/>
    </row>
    <row r="1024" spans="1:2" ht="12.75">
      <c r="A1024" s="7"/>
      <c r="B1024" s="7"/>
    </row>
    <row r="1025" spans="1:2" ht="12.75">
      <c r="A1025" s="7"/>
      <c r="B1025" s="7"/>
    </row>
    <row r="1026" spans="1:2" ht="12.75">
      <c r="A1026" s="7"/>
      <c r="B1026" s="7"/>
    </row>
    <row r="1027" spans="1:2" ht="12.75">
      <c r="A1027" s="7"/>
      <c r="B1027" s="7"/>
    </row>
    <row r="1028" spans="1:2" ht="12.75">
      <c r="A1028" s="7"/>
      <c r="B1028" s="7"/>
    </row>
    <row r="1029" spans="1:2" ht="12.75">
      <c r="A1029" s="7"/>
      <c r="B1029" s="7"/>
    </row>
    <row r="1030" spans="1:2" ht="12.75">
      <c r="A1030" s="7"/>
      <c r="B1030" s="7"/>
    </row>
    <row r="1031" spans="1:2" ht="12.75">
      <c r="A1031" s="7"/>
      <c r="B1031" s="7"/>
    </row>
    <row r="1032" spans="1:2" ht="12.75">
      <c r="A1032" s="7"/>
      <c r="B1032" s="7"/>
    </row>
    <row r="1033" spans="1:2" ht="12.75">
      <c r="A1033" s="7"/>
      <c r="B1033" s="7"/>
    </row>
    <row r="1034" spans="1:2" ht="12.75">
      <c r="A1034" s="7"/>
      <c r="B1034" s="7"/>
    </row>
    <row r="1035" spans="1:2" ht="12.75">
      <c r="A1035" s="7"/>
      <c r="B1035" s="7"/>
    </row>
    <row r="1036" spans="1:2" ht="12.75">
      <c r="A1036" s="7"/>
      <c r="B1036" s="7"/>
    </row>
    <row r="1037" spans="1:2" ht="12.75">
      <c r="A1037" s="7"/>
      <c r="B1037" s="7"/>
    </row>
    <row r="1038" spans="1:2" ht="12.75">
      <c r="A1038" s="7"/>
      <c r="B1038" s="7"/>
    </row>
    <row r="1039" spans="1:2" ht="12.75">
      <c r="A1039" s="7"/>
      <c r="B1039" s="7"/>
    </row>
    <row r="1040" spans="1:2" ht="12.75">
      <c r="A1040" s="7"/>
      <c r="B1040" s="7"/>
    </row>
    <row r="1041" spans="1:2" ht="12.75">
      <c r="A1041" s="7"/>
      <c r="B1041" s="7"/>
    </row>
    <row r="1042" spans="1:2" ht="12.75">
      <c r="A1042" s="7"/>
      <c r="B1042" s="7"/>
    </row>
    <row r="1043" spans="1:2" ht="12.75">
      <c r="A1043" s="7"/>
      <c r="B1043" s="7"/>
    </row>
    <row r="1044" spans="1:2" ht="12.75">
      <c r="A1044" s="7"/>
      <c r="B1044" s="7"/>
    </row>
    <row r="1045" spans="1:2" ht="12.75">
      <c r="A1045" s="7"/>
      <c r="B1045" s="7"/>
    </row>
    <row r="1046" spans="1:2" ht="12.75">
      <c r="A1046" s="7"/>
      <c r="B1046" s="7"/>
    </row>
    <row r="1047" spans="1:2" ht="12.75">
      <c r="A1047" s="7"/>
      <c r="B1047" s="7"/>
    </row>
    <row r="1048" spans="1:2" ht="12.75">
      <c r="A1048" s="7"/>
      <c r="B1048" s="7"/>
    </row>
    <row r="1049" spans="1:2" ht="12.75">
      <c r="A1049" s="7"/>
      <c r="B1049" s="7"/>
    </row>
    <row r="1050" spans="1:2" ht="12.75">
      <c r="A1050" s="7"/>
      <c r="B1050" s="7"/>
    </row>
    <row r="1051" spans="1:2" ht="12.75">
      <c r="A1051" s="7"/>
      <c r="B1051" s="7"/>
    </row>
    <row r="1052" spans="1:2" ht="12.75">
      <c r="A1052" s="7"/>
      <c r="B1052" s="7"/>
    </row>
    <row r="1053" spans="1:2" ht="12.75">
      <c r="A1053" s="7"/>
      <c r="B1053" s="7"/>
    </row>
    <row r="1054" spans="1:2" ht="12.75">
      <c r="A1054" s="7"/>
      <c r="B1054" s="7"/>
    </row>
    <row r="1055" spans="1:2" ht="12.75">
      <c r="A1055" s="7"/>
      <c r="B1055" s="7"/>
    </row>
    <row r="1056" spans="1:2" ht="12.75">
      <c r="A1056" s="7"/>
      <c r="B1056" s="7"/>
    </row>
    <row r="1057" spans="1:2" ht="12.75">
      <c r="A1057" s="7"/>
      <c r="B1057" s="7"/>
    </row>
    <row r="1058" spans="1:2" ht="12.75">
      <c r="A1058" s="7"/>
      <c r="B1058" s="7"/>
    </row>
    <row r="1059" spans="1:2" ht="12.75">
      <c r="A1059" s="7"/>
      <c r="B1059" s="7"/>
    </row>
    <row r="1060" spans="1:2" ht="12.75">
      <c r="A1060" s="7"/>
      <c r="B1060" s="7"/>
    </row>
    <row r="1061" spans="1:2" ht="12.75">
      <c r="A1061" s="7"/>
      <c r="B1061" s="7"/>
    </row>
    <row r="1062" spans="1:2" ht="12.75">
      <c r="A1062" s="7"/>
      <c r="B1062" s="7"/>
    </row>
    <row r="1063" spans="1:2" ht="12.75">
      <c r="A1063" s="7"/>
      <c r="B1063" s="7"/>
    </row>
    <row r="1064" spans="1:2" ht="12.75">
      <c r="A1064" s="7"/>
      <c r="B1064" s="7"/>
    </row>
    <row r="1065" spans="1:2" ht="12.75">
      <c r="A1065" s="7"/>
      <c r="B1065" s="7"/>
    </row>
    <row r="1066" spans="1:2" ht="12.75">
      <c r="A1066" s="7"/>
      <c r="B1066" s="7"/>
    </row>
    <row r="1067" spans="1:2" ht="12.75">
      <c r="A1067" s="7"/>
      <c r="B1067" s="7"/>
    </row>
    <row r="1068" spans="1:2" ht="12.75">
      <c r="A1068" s="7"/>
      <c r="B1068" s="7"/>
    </row>
    <row r="1069" spans="1:2" ht="12.75">
      <c r="A1069" s="7"/>
      <c r="B1069" s="7"/>
    </row>
    <row r="1070" spans="1:2" ht="12.75">
      <c r="A1070" s="7"/>
      <c r="B1070" s="7"/>
    </row>
    <row r="1071" spans="1:2" ht="12.75">
      <c r="A1071" s="7"/>
      <c r="B1071" s="7"/>
    </row>
    <row r="1072" spans="1:2" ht="12.75">
      <c r="A1072" s="7"/>
      <c r="B1072" s="7"/>
    </row>
    <row r="1073" spans="1:2" ht="12.75">
      <c r="A1073" s="7"/>
      <c r="B1073" s="7"/>
    </row>
    <row r="1074" spans="1:2" ht="12.75">
      <c r="A1074" s="7"/>
      <c r="B1074" s="7"/>
    </row>
    <row r="1075" spans="1:2" ht="12.75">
      <c r="A1075" s="7"/>
      <c r="B1075" s="7"/>
    </row>
    <row r="1076" spans="1:2" ht="12.75">
      <c r="A1076" s="7"/>
      <c r="B1076" s="7"/>
    </row>
    <row r="1077" spans="1:2" ht="12.75">
      <c r="A1077" s="7"/>
      <c r="B1077" s="7"/>
    </row>
    <row r="1078" spans="1:2" ht="12.75">
      <c r="A1078" s="7"/>
      <c r="B1078" s="7"/>
    </row>
    <row r="1079" spans="1:2" ht="12.75">
      <c r="A1079" s="7"/>
      <c r="B1079" s="7"/>
    </row>
    <row r="1080" spans="1:2" ht="12.75">
      <c r="A1080" s="7"/>
      <c r="B1080" s="7"/>
    </row>
    <row r="1081" spans="1:2" ht="12.75">
      <c r="A1081" s="7"/>
      <c r="B1081" s="7"/>
    </row>
    <row r="1082" spans="1:2" ht="12.75">
      <c r="A1082" s="7"/>
      <c r="B1082" s="7"/>
    </row>
    <row r="1083" spans="1:2" ht="12.75">
      <c r="A1083" s="7"/>
      <c r="B1083" s="7"/>
    </row>
    <row r="1084" spans="1:2" ht="12.75">
      <c r="A1084" s="7"/>
      <c r="B1084" s="7"/>
    </row>
    <row r="1085" spans="1:2" ht="12.75">
      <c r="A1085" s="7"/>
      <c r="B1085" s="7"/>
    </row>
    <row r="1086" spans="1:2" ht="12.75">
      <c r="A1086" s="7"/>
      <c r="B1086" s="7"/>
    </row>
    <row r="1087" spans="1:2" ht="12.75">
      <c r="A1087" s="7"/>
      <c r="B1087" s="7"/>
    </row>
    <row r="1088" spans="1:2" ht="12.75">
      <c r="A1088" s="7"/>
      <c r="B1088" s="7"/>
    </row>
    <row r="1089" spans="1:2" ht="12.75">
      <c r="A1089" s="7"/>
      <c r="B1089" s="7"/>
    </row>
    <row r="1090" spans="1:2" ht="12.75">
      <c r="A1090" s="7"/>
      <c r="B1090" s="7"/>
    </row>
    <row r="1091" spans="1:2" ht="12.75">
      <c r="A1091" s="7"/>
      <c r="B1091" s="7"/>
    </row>
    <row r="1092" spans="1:2" ht="12.75">
      <c r="A1092" s="7"/>
      <c r="B1092" s="7"/>
    </row>
    <row r="1093" spans="1:2" ht="12.75">
      <c r="A1093" s="7"/>
      <c r="B1093" s="7"/>
    </row>
    <row r="1094" spans="1:2" ht="12.75">
      <c r="A1094" s="7"/>
      <c r="B1094" s="7"/>
    </row>
    <row r="1095" spans="1:2" ht="12.75">
      <c r="A1095" s="7"/>
      <c r="B1095" s="7"/>
    </row>
    <row r="1096" spans="1:2" ht="12.75">
      <c r="A1096" s="7"/>
      <c r="B1096" s="7"/>
    </row>
    <row r="1097" spans="1:2" ht="12.75">
      <c r="A1097" s="7"/>
      <c r="B1097" s="7"/>
    </row>
    <row r="1098" spans="1:2" ht="12.75">
      <c r="A1098" s="7"/>
      <c r="B1098" s="7"/>
    </row>
    <row r="1099" spans="1:2" ht="12.75">
      <c r="A1099" s="7"/>
      <c r="B1099" s="7"/>
    </row>
    <row r="1100" spans="1:2" ht="12.75">
      <c r="A1100" s="7"/>
      <c r="B1100" s="7"/>
    </row>
    <row r="1101" spans="1:2" ht="12.75">
      <c r="A1101" s="7"/>
      <c r="B1101" s="7"/>
    </row>
    <row r="1102" spans="1:2" ht="12.75">
      <c r="A1102" s="7"/>
      <c r="B1102" s="7"/>
    </row>
    <row r="1103" spans="1:2" ht="12.75">
      <c r="A1103" s="7"/>
      <c r="B1103" s="7"/>
    </row>
    <row r="1104" spans="1:2" ht="12.75">
      <c r="A1104" s="7"/>
      <c r="B1104" s="7"/>
    </row>
    <row r="1105" spans="1:2" ht="12.75">
      <c r="A1105" s="7"/>
      <c r="B1105" s="7"/>
    </row>
    <row r="1106" spans="1:2" ht="12.75">
      <c r="A1106" s="7"/>
      <c r="B1106" s="7"/>
    </row>
    <row r="1107" spans="1:2" ht="12.75">
      <c r="A1107" s="7"/>
      <c r="B1107" s="7"/>
    </row>
    <row r="1108" spans="1:2" ht="12.75">
      <c r="A1108" s="7"/>
      <c r="B1108" s="7"/>
    </row>
    <row r="1109" spans="1:2" ht="12.75">
      <c r="A1109" s="7"/>
      <c r="B1109" s="7"/>
    </row>
    <row r="1110" spans="1:2" ht="12.75">
      <c r="A1110" s="7"/>
      <c r="B1110" s="7"/>
    </row>
    <row r="1111" spans="1:2" ht="12.75">
      <c r="A1111" s="7"/>
      <c r="B1111" s="7"/>
    </row>
    <row r="1112" spans="1:2" ht="12.75">
      <c r="A1112" s="7"/>
      <c r="B1112" s="7"/>
    </row>
    <row r="1113" spans="1:2" ht="12.75">
      <c r="A1113" s="7"/>
      <c r="B1113" s="7"/>
    </row>
    <row r="1114" spans="1:2" ht="12.75">
      <c r="A1114" s="7"/>
      <c r="B1114" s="7"/>
    </row>
    <row r="1115" spans="1:2" ht="12.75">
      <c r="A1115" s="7"/>
      <c r="B1115" s="7"/>
    </row>
    <row r="1116" spans="1:2" ht="12.75">
      <c r="A1116" s="7"/>
      <c r="B1116" s="7"/>
    </row>
    <row r="1117" spans="1:2" ht="12.75">
      <c r="A1117" s="7"/>
      <c r="B1117" s="7"/>
    </row>
    <row r="1118" spans="1:2" ht="12.75">
      <c r="A1118" s="7"/>
      <c r="B1118" s="7"/>
    </row>
    <row r="1119" spans="1:2" ht="12.75">
      <c r="A1119" s="7"/>
      <c r="B1119" s="7"/>
    </row>
    <row r="1120" spans="1:2" ht="12.75">
      <c r="A1120" s="7"/>
      <c r="B1120" s="7"/>
    </row>
    <row r="1121" spans="1:2" ht="12.75">
      <c r="A1121" s="7"/>
      <c r="B1121" s="7"/>
    </row>
    <row r="1122" spans="1:2" ht="12.75">
      <c r="A1122" s="7"/>
      <c r="B1122" s="7"/>
    </row>
    <row r="1123" spans="1:2" ht="12.75">
      <c r="A1123" s="7"/>
      <c r="B1123" s="7"/>
    </row>
    <row r="1124" spans="1:2" ht="12.75">
      <c r="A1124" s="7"/>
      <c r="B1124" s="7"/>
    </row>
    <row r="1125" spans="1:2" ht="12.75">
      <c r="A1125" s="7"/>
      <c r="B1125" s="7"/>
    </row>
    <row r="1126" spans="1:2" ht="12.75">
      <c r="A1126" s="7"/>
      <c r="B1126" s="7"/>
    </row>
    <row r="1127" spans="1:2" ht="12.75">
      <c r="A1127" s="7"/>
      <c r="B1127" s="7"/>
    </row>
    <row r="1128" spans="1:2" ht="12.75">
      <c r="A1128" s="7"/>
      <c r="B1128" s="7"/>
    </row>
    <row r="1129" spans="1:2" ht="12.75">
      <c r="A1129" s="7"/>
      <c r="B1129" s="7"/>
    </row>
    <row r="1130" spans="1:2" ht="12.75">
      <c r="A1130" s="7"/>
      <c r="B1130" s="7"/>
    </row>
    <row r="1131" spans="1:2" ht="12.75">
      <c r="A1131" s="7"/>
      <c r="B1131" s="7"/>
    </row>
    <row r="1132" spans="1:2" ht="12.75">
      <c r="A1132" s="7"/>
      <c r="B1132" s="7"/>
    </row>
    <row r="1133" spans="1:2" ht="12.75">
      <c r="A1133" s="7"/>
      <c r="B1133" s="7"/>
    </row>
    <row r="1134" spans="1:2" ht="12.75">
      <c r="A1134" s="7"/>
      <c r="B1134" s="7"/>
    </row>
    <row r="1135" spans="1:2" ht="12.75">
      <c r="A1135" s="7"/>
      <c r="B1135" s="7"/>
    </row>
    <row r="1136" spans="1:2" ht="12.75">
      <c r="A1136" s="7"/>
      <c r="B1136" s="7"/>
    </row>
    <row r="1137" spans="1:2" ht="12.75">
      <c r="A1137" s="7"/>
      <c r="B1137" s="7"/>
    </row>
    <row r="1138" spans="1:2" ht="12.75">
      <c r="A1138" s="7"/>
      <c r="B1138" s="7"/>
    </row>
    <row r="1139" spans="1:2" ht="12.75">
      <c r="A1139" s="7"/>
      <c r="B1139" s="7"/>
    </row>
    <row r="1140" spans="1:2" ht="12.75">
      <c r="A1140" s="7"/>
      <c r="B1140" s="7"/>
    </row>
    <row r="1141" spans="1:2" ht="12.75">
      <c r="A1141" s="7"/>
      <c r="B1141" s="7"/>
    </row>
    <row r="1142" spans="1:2" ht="12.75">
      <c r="A1142" s="7"/>
      <c r="B1142" s="7"/>
    </row>
    <row r="1143" spans="1:2" ht="12.75">
      <c r="A1143" s="7"/>
      <c r="B1143" s="7"/>
    </row>
    <row r="1144" spans="1:2" ht="12.75">
      <c r="A1144" s="7"/>
      <c r="B1144" s="7"/>
    </row>
    <row r="1145" spans="1:2" ht="12.75">
      <c r="A1145" s="7"/>
      <c r="B1145" s="7"/>
    </row>
    <row r="1146" spans="1:2" ht="12.75">
      <c r="A1146" s="7"/>
      <c r="B1146" s="7"/>
    </row>
    <row r="1147" spans="1:2" ht="12.75">
      <c r="A1147" s="7"/>
      <c r="B1147" s="7"/>
    </row>
    <row r="1148" spans="1:2" ht="12.75">
      <c r="A1148" s="7"/>
      <c r="B1148" s="7"/>
    </row>
    <row r="1149" spans="1:2" ht="12.75">
      <c r="A1149" s="7"/>
      <c r="B1149" s="7"/>
    </row>
    <row r="1150" spans="1:2" ht="12.75">
      <c r="A1150" s="7"/>
      <c r="B1150" s="7"/>
    </row>
    <row r="1151" spans="1:2" ht="12.75">
      <c r="A1151" s="7"/>
      <c r="B1151" s="7"/>
    </row>
    <row r="1152" spans="1:2" ht="12.75">
      <c r="A1152" s="7"/>
      <c r="B1152" s="7"/>
    </row>
    <row r="1153" spans="1:2" ht="12.75">
      <c r="A1153" s="7"/>
      <c r="B1153" s="7"/>
    </row>
    <row r="1154" spans="1:2" ht="12.75">
      <c r="A1154" s="7"/>
      <c r="B1154" s="7"/>
    </row>
    <row r="1155" spans="1:2" ht="12.75">
      <c r="A1155" s="7"/>
      <c r="B1155" s="7"/>
    </row>
    <row r="1156" spans="1:2" ht="12.75">
      <c r="A1156" s="7"/>
      <c r="B1156" s="7"/>
    </row>
    <row r="1157" spans="1:2" ht="12.75">
      <c r="A1157" s="7"/>
      <c r="B1157" s="7"/>
    </row>
    <row r="1158" spans="1:2" ht="12.75">
      <c r="A1158" s="7"/>
      <c r="B1158" s="7"/>
    </row>
    <row r="1159" spans="1:2" ht="12.75">
      <c r="A1159" s="7"/>
      <c r="B1159" s="7"/>
    </row>
    <row r="1160" spans="1:2" ht="12.75">
      <c r="A1160" s="7"/>
      <c r="B1160" s="7"/>
    </row>
    <row r="1161" spans="1:2" ht="12.75">
      <c r="A1161" s="7"/>
      <c r="B1161" s="7"/>
    </row>
    <row r="1162" spans="1:2" ht="12.75">
      <c r="A1162" s="7"/>
      <c r="B1162" s="7"/>
    </row>
    <row r="1163" spans="1:2" ht="12.75">
      <c r="A1163" s="7"/>
      <c r="B1163" s="7"/>
    </row>
    <row r="1164" spans="1:2" ht="12.75">
      <c r="A1164" s="7"/>
      <c r="B1164" s="7"/>
    </row>
    <row r="1165" spans="1:2" ht="12.75">
      <c r="A1165" s="7"/>
      <c r="B1165" s="7"/>
    </row>
    <row r="1166" spans="1:2" ht="12.75">
      <c r="A1166" s="7"/>
      <c r="B1166" s="7"/>
    </row>
    <row r="1167" spans="1:2" ht="12.75">
      <c r="A1167" s="7"/>
      <c r="B1167" s="7"/>
    </row>
    <row r="1168" spans="1:2" ht="12.75">
      <c r="A1168" s="7"/>
      <c r="B1168" s="7"/>
    </row>
    <row r="1169" spans="1:2" ht="12.75">
      <c r="A1169" s="7"/>
      <c r="B1169" s="7"/>
    </row>
    <row r="1170" spans="1:2" ht="12.75">
      <c r="A1170" s="7"/>
      <c r="B1170" s="7"/>
    </row>
    <row r="1171" spans="1:2" ht="12.75">
      <c r="A1171" s="7"/>
      <c r="B1171" s="7"/>
    </row>
    <row r="1172" spans="1:2" ht="12.75">
      <c r="A1172" s="7"/>
      <c r="B1172" s="7"/>
    </row>
    <row r="1173" spans="1:2" ht="12.75">
      <c r="A1173" s="7"/>
      <c r="B1173" s="7"/>
    </row>
    <row r="1174" spans="1:2" ht="12.75">
      <c r="A1174" s="7"/>
      <c r="B1174" s="7"/>
    </row>
    <row r="1175" spans="1:2" ht="12.75">
      <c r="A1175" s="7"/>
      <c r="B1175" s="7"/>
    </row>
    <row r="1176" spans="1:2" ht="12.75">
      <c r="A1176" s="7"/>
      <c r="B1176" s="7"/>
    </row>
    <row r="1177" spans="1:2" ht="12.75">
      <c r="A1177" s="7"/>
      <c r="B1177" s="7"/>
    </row>
    <row r="1178" spans="1:2" ht="12.75">
      <c r="A1178" s="7"/>
      <c r="B1178" s="7"/>
    </row>
    <row r="1179" spans="1:2" ht="12.75">
      <c r="A1179" s="7"/>
      <c r="B1179" s="7"/>
    </row>
    <row r="1180" spans="1:2" ht="12.75">
      <c r="A1180" s="7"/>
      <c r="B1180" s="7"/>
    </row>
    <row r="1181" spans="1:2" ht="12.75">
      <c r="A1181" s="7"/>
      <c r="B1181" s="7"/>
    </row>
    <row r="1182" spans="1:2" ht="12.75">
      <c r="A1182" s="7"/>
      <c r="B1182" s="7"/>
    </row>
    <row r="1183" spans="1:2" ht="12.75">
      <c r="A1183" s="7"/>
      <c r="B1183" s="7"/>
    </row>
    <row r="1184" spans="1:2" ht="12.75">
      <c r="A1184" s="7"/>
      <c r="B1184" s="7"/>
    </row>
    <row r="1185" spans="1:2" ht="12.75">
      <c r="A1185" s="7"/>
      <c r="B1185" s="7"/>
    </row>
    <row r="1186" spans="1:2" ht="12.75">
      <c r="A1186" s="7"/>
      <c r="B1186" s="7"/>
    </row>
    <row r="1187" spans="1:2" ht="12.75">
      <c r="A1187" s="7"/>
      <c r="B1187" s="7"/>
    </row>
    <row r="1188" spans="1:2" ht="12.75">
      <c r="A1188" s="7"/>
      <c r="B1188" s="7"/>
    </row>
    <row r="1189" spans="1:2" ht="12.75">
      <c r="A1189" s="7"/>
      <c r="B1189" s="7"/>
    </row>
    <row r="1190" spans="1:2" ht="12.75">
      <c r="A1190" s="7"/>
      <c r="B1190" s="7"/>
    </row>
    <row r="1191" spans="1:2" ht="12.75">
      <c r="A1191" s="7"/>
      <c r="B1191" s="7"/>
    </row>
    <row r="1192" spans="1:2" ht="12.75">
      <c r="A1192" s="7"/>
      <c r="B1192" s="7"/>
    </row>
    <row r="1193" spans="1:2" ht="12.75">
      <c r="A1193" s="7"/>
      <c r="B1193" s="7"/>
    </row>
    <row r="1194" spans="1:2" ht="12.75">
      <c r="A1194" s="7"/>
      <c r="B1194" s="7"/>
    </row>
    <row r="1195" spans="1:2" ht="12.75">
      <c r="A1195" s="7"/>
      <c r="B1195" s="7"/>
    </row>
    <row r="1196" spans="1:2" ht="12.75">
      <c r="A1196" s="7"/>
      <c r="B1196" s="7"/>
    </row>
    <row r="1197" spans="1:2" ht="12.75">
      <c r="A1197" s="7"/>
      <c r="B1197" s="7"/>
    </row>
    <row r="1198" spans="1:2" ht="12.75">
      <c r="A1198" s="7"/>
      <c r="B1198" s="7"/>
    </row>
    <row r="1199" spans="1:2" ht="12.75">
      <c r="A1199" s="7"/>
      <c r="B1199" s="7"/>
    </row>
    <row r="1200" spans="1:2" ht="12.75">
      <c r="A1200" s="7"/>
      <c r="B1200" s="7"/>
    </row>
    <row r="1201" spans="1:2" ht="12.75">
      <c r="A1201" s="7"/>
      <c r="B1201" s="7"/>
    </row>
    <row r="1202" spans="1:2" ht="12.75">
      <c r="A1202" s="7"/>
      <c r="B1202" s="7"/>
    </row>
    <row r="1203" spans="1:2" ht="12.75">
      <c r="A1203" s="7"/>
      <c r="B1203" s="7"/>
    </row>
    <row r="1204" spans="1:2" ht="12.75">
      <c r="A1204" s="7"/>
      <c r="B1204" s="7"/>
    </row>
    <row r="1205" spans="1:2" ht="12.75">
      <c r="A1205" s="7"/>
      <c r="B1205" s="7"/>
    </row>
    <row r="1206" spans="1:2" ht="12.75">
      <c r="A1206" s="7"/>
      <c r="B1206" s="7"/>
    </row>
    <row r="1207" spans="1:2" ht="12.75">
      <c r="A1207" s="7"/>
      <c r="B1207" s="7"/>
    </row>
    <row r="1208" spans="1:2" ht="12.75">
      <c r="A1208" s="7"/>
      <c r="B1208" s="7"/>
    </row>
    <row r="1209" spans="1:2" ht="12.75">
      <c r="A1209" s="7"/>
      <c r="B1209" s="7"/>
    </row>
    <row r="1210" spans="1:2" ht="12.75">
      <c r="A1210" s="7"/>
      <c r="B1210" s="7"/>
    </row>
    <row r="1211" spans="1:2" ht="12.75">
      <c r="A1211" s="7"/>
      <c r="B1211" s="7"/>
    </row>
    <row r="1212" spans="1:2" ht="12.75">
      <c r="A1212" s="7"/>
      <c r="B1212" s="7"/>
    </row>
    <row r="1213" spans="1:2" ht="12.75">
      <c r="A1213" s="7"/>
      <c r="B1213" s="7"/>
    </row>
    <row r="1214" spans="1:2" ht="12.75">
      <c r="A1214" s="7"/>
      <c r="B1214" s="7"/>
    </row>
    <row r="1215" spans="1:2" ht="12.75">
      <c r="A1215" s="7"/>
      <c r="B1215" s="7"/>
    </row>
    <row r="1216" spans="1:2" ht="12.75">
      <c r="A1216" s="7"/>
      <c r="B1216" s="7"/>
    </row>
    <row r="1217" spans="1:2" ht="12.75">
      <c r="A1217" s="7"/>
      <c r="B1217" s="7"/>
    </row>
    <row r="1218" spans="1:2" ht="12.75">
      <c r="A1218" s="7"/>
      <c r="B1218" s="7"/>
    </row>
    <row r="1219" spans="1:2" ht="12.75">
      <c r="A1219" s="7"/>
      <c r="B1219" s="7"/>
    </row>
    <row r="1220" spans="1:2" ht="12.75">
      <c r="A1220" s="7"/>
      <c r="B1220" s="7"/>
    </row>
    <row r="1221" spans="1:2" ht="12.75">
      <c r="A1221" s="7"/>
      <c r="B1221" s="7"/>
    </row>
    <row r="1222" spans="1:2" ht="12.75">
      <c r="A1222" s="7"/>
      <c r="B1222" s="7"/>
    </row>
    <row r="1223" spans="1:2" ht="12.75">
      <c r="A1223" s="7"/>
      <c r="B1223" s="7"/>
    </row>
    <row r="1224" spans="1:2" ht="12.75">
      <c r="A1224" s="7"/>
      <c r="B1224" s="7"/>
    </row>
    <row r="1225" spans="1:2" ht="12.75">
      <c r="A1225" s="7"/>
      <c r="B1225" s="7"/>
    </row>
    <row r="1226" spans="1:2" ht="12.75">
      <c r="A1226" s="7"/>
      <c r="B1226" s="7"/>
    </row>
    <row r="1227" spans="1:2" ht="12.75">
      <c r="A1227" s="7"/>
      <c r="B1227" s="7"/>
    </row>
    <row r="1228" spans="1:2" ht="12.75">
      <c r="A1228" s="7"/>
      <c r="B1228" s="7"/>
    </row>
    <row r="1229" spans="1:2" ht="12.75">
      <c r="A1229" s="7"/>
      <c r="B1229" s="7"/>
    </row>
    <row r="1230" spans="1:2" ht="12.75">
      <c r="A1230" s="7"/>
      <c r="B1230" s="7"/>
    </row>
    <row r="1231" spans="1:2" ht="12.75">
      <c r="A1231" s="7"/>
      <c r="B1231" s="7"/>
    </row>
    <row r="1232" spans="1:2" ht="12.75">
      <c r="A1232" s="7"/>
      <c r="B1232" s="7"/>
    </row>
    <row r="1233" spans="1:2" ht="12.75">
      <c r="A1233" s="7"/>
      <c r="B1233" s="7"/>
    </row>
    <row r="1234" spans="1:2" ht="12.75">
      <c r="A1234" s="7"/>
      <c r="B1234" s="7"/>
    </row>
    <row r="1235" spans="1:2" ht="12.75">
      <c r="A1235" s="7"/>
      <c r="B1235" s="7"/>
    </row>
    <row r="1236" spans="1:2" ht="12.75">
      <c r="A1236" s="7"/>
      <c r="B1236" s="7"/>
    </row>
    <row r="1237" spans="1:2" ht="12.75">
      <c r="A1237" s="7"/>
      <c r="B1237" s="7"/>
    </row>
    <row r="1238" spans="1:2" ht="12.75">
      <c r="A1238" s="7"/>
      <c r="B1238" s="7"/>
    </row>
    <row r="1239" spans="1:2" ht="12.75">
      <c r="A1239" s="7"/>
      <c r="B1239" s="7"/>
    </row>
    <row r="1240" spans="1:2" ht="12.75">
      <c r="A1240" s="7"/>
      <c r="B1240" s="7"/>
    </row>
    <row r="1241" spans="1:2" ht="12.75">
      <c r="A1241" s="7"/>
      <c r="B1241" s="7"/>
    </row>
    <row r="1242" spans="1:2" ht="12.75">
      <c r="A1242" s="7"/>
      <c r="B1242" s="7"/>
    </row>
    <row r="1243" spans="1:2" ht="12.75">
      <c r="A1243" s="7"/>
      <c r="B1243" s="7"/>
    </row>
    <row r="1244" spans="1:2" ht="12.75">
      <c r="A1244" s="7"/>
      <c r="B1244" s="7"/>
    </row>
    <row r="1245" spans="1:2" ht="12.75">
      <c r="A1245" s="7"/>
      <c r="B1245" s="7"/>
    </row>
    <row r="1246" spans="1:2" ht="12.75">
      <c r="A1246" s="7"/>
      <c r="B1246" s="7"/>
    </row>
    <row r="1247" spans="1:2" ht="12.75">
      <c r="A1247" s="7"/>
      <c r="B1247" s="7"/>
    </row>
    <row r="1248" spans="1:2" ht="12.75">
      <c r="A1248" s="7"/>
      <c r="B1248" s="7"/>
    </row>
    <row r="1249" spans="1:2" ht="12.75">
      <c r="A1249" s="7"/>
      <c r="B1249" s="7"/>
    </row>
    <row r="1250" spans="1:2" ht="12.75">
      <c r="A1250" s="7"/>
      <c r="B1250" s="7"/>
    </row>
    <row r="1251" spans="1:2" ht="12.75">
      <c r="A1251" s="7"/>
      <c r="B1251" s="7"/>
    </row>
    <row r="1252" spans="1:2" ht="12.75">
      <c r="A1252" s="7"/>
      <c r="B1252" s="7"/>
    </row>
    <row r="1253" spans="1:2" ht="12.75">
      <c r="A1253" s="7"/>
      <c r="B1253" s="7"/>
    </row>
    <row r="1254" spans="1:2" ht="12.75">
      <c r="A1254" s="7"/>
      <c r="B1254" s="7"/>
    </row>
    <row r="1255" spans="1:2" ht="12.75">
      <c r="A1255" s="7"/>
      <c r="B1255" s="7"/>
    </row>
    <row r="1256" spans="1:2" ht="12.75">
      <c r="A1256" s="7"/>
      <c r="B1256" s="7"/>
    </row>
    <row r="1257" spans="1:2" ht="12.75">
      <c r="A1257" s="7"/>
      <c r="B1257" s="7"/>
    </row>
    <row r="1258" spans="1:2" ht="12.75">
      <c r="A1258" s="7"/>
      <c r="B1258" s="7"/>
    </row>
    <row r="1259" spans="1:2" ht="12.75">
      <c r="A1259" s="7"/>
      <c r="B1259" s="7"/>
    </row>
    <row r="1260" spans="1:2" ht="12.75">
      <c r="A1260" s="7"/>
      <c r="B1260" s="7"/>
    </row>
    <row r="1261" spans="1:2" ht="12.75">
      <c r="A1261" s="7"/>
      <c r="B1261" s="7"/>
    </row>
    <row r="1262" spans="1:2" ht="12.75">
      <c r="A1262" s="7"/>
      <c r="B1262" s="7"/>
    </row>
    <row r="1263" spans="1:2" ht="12.75">
      <c r="A1263" s="7"/>
      <c r="B1263" s="7"/>
    </row>
    <row r="1264" spans="1:2" ht="12.75">
      <c r="A1264" s="7"/>
      <c r="B1264" s="7"/>
    </row>
    <row r="1265" spans="1:2" ht="12.75">
      <c r="A1265" s="7"/>
      <c r="B1265" s="7"/>
    </row>
    <row r="1266" spans="1:2" ht="12.75">
      <c r="A1266" s="7"/>
      <c r="B1266" s="7"/>
    </row>
    <row r="1267" spans="1:2" ht="12.75">
      <c r="A1267" s="7"/>
      <c r="B1267" s="7"/>
    </row>
    <row r="1268" spans="1:2" ht="12.75">
      <c r="A1268" s="7"/>
      <c r="B1268" s="7"/>
    </row>
    <row r="1269" spans="1:2" ht="12.75">
      <c r="A1269" s="7"/>
      <c r="B1269" s="7"/>
    </row>
    <row r="1270" spans="1:2" ht="12.75">
      <c r="A1270" s="7"/>
      <c r="B1270" s="7"/>
    </row>
    <row r="1271" spans="1:2" ht="12.75">
      <c r="A1271" s="7"/>
      <c r="B1271" s="7"/>
    </row>
    <row r="1272" spans="1:2" ht="12.75">
      <c r="A1272" s="7"/>
      <c r="B1272" s="7"/>
    </row>
    <row r="1273" spans="1:2" ht="12.75">
      <c r="A1273" s="7"/>
      <c r="B1273" s="7"/>
    </row>
    <row r="1274" spans="1:2" ht="12.75">
      <c r="A1274" s="7"/>
      <c r="B1274" s="7"/>
    </row>
    <row r="1275" spans="1:2" ht="12.75">
      <c r="A1275" s="7"/>
      <c r="B1275" s="7"/>
    </row>
    <row r="1276" spans="1:2" ht="12.75">
      <c r="A1276" s="7"/>
      <c r="B1276" s="7"/>
    </row>
    <row r="1277" spans="1:2" ht="12.75">
      <c r="A1277" s="7"/>
      <c r="B1277" s="7"/>
    </row>
    <row r="1278" spans="1:2" ht="12.75">
      <c r="A1278" s="7"/>
      <c r="B1278" s="7"/>
    </row>
    <row r="1279" spans="1:2" ht="12.75">
      <c r="A1279" s="7"/>
      <c r="B1279" s="7"/>
    </row>
    <row r="1280" spans="1:2" ht="12.75">
      <c r="A1280" s="7"/>
      <c r="B1280" s="7"/>
    </row>
    <row r="1281" spans="1:2" ht="12.75">
      <c r="A1281" s="7"/>
      <c r="B1281" s="7"/>
    </row>
    <row r="1282" spans="1:2" ht="12.75">
      <c r="A1282" s="7"/>
      <c r="B1282" s="7"/>
    </row>
    <row r="1283" spans="1:2" ht="12.75">
      <c r="A1283" s="7"/>
      <c r="B1283" s="7"/>
    </row>
    <row r="1284" spans="1:2" ht="12.75">
      <c r="A1284" s="7"/>
      <c r="B1284" s="7"/>
    </row>
    <row r="1285" spans="1:2" ht="12.75">
      <c r="A1285" s="7"/>
      <c r="B1285" s="7"/>
    </row>
    <row r="1286" spans="1:2" ht="12.75">
      <c r="A1286" s="7"/>
      <c r="B1286" s="7"/>
    </row>
    <row r="1287" spans="1:2" ht="12.75">
      <c r="A1287" s="7"/>
      <c r="B1287" s="7"/>
    </row>
    <row r="1288" spans="1:2" ht="12.75">
      <c r="A1288" s="7"/>
      <c r="B1288" s="7"/>
    </row>
    <row r="1289" spans="1:2" ht="12.75">
      <c r="A1289" s="7"/>
      <c r="B1289" s="7"/>
    </row>
    <row r="1290" spans="1:2" ht="12.75">
      <c r="A1290" s="7"/>
      <c r="B1290" s="7"/>
    </row>
    <row r="1291" spans="1:2" ht="12.75">
      <c r="A1291" s="7"/>
      <c r="B1291" s="7"/>
    </row>
    <row r="1292" spans="1:2" ht="12.75">
      <c r="A1292" s="7"/>
      <c r="B1292" s="7"/>
    </row>
    <row r="1293" spans="1:2" ht="12.75">
      <c r="A1293" s="7"/>
      <c r="B1293" s="7"/>
    </row>
    <row r="1294" spans="1:2" ht="12.75">
      <c r="A1294" s="7"/>
      <c r="B1294" s="7"/>
    </row>
    <row r="1295" spans="1:2" ht="12.75">
      <c r="A1295" s="7"/>
      <c r="B1295" s="7"/>
    </row>
    <row r="1296" spans="1:2" ht="12.75">
      <c r="A1296" s="7"/>
      <c r="B1296" s="7"/>
    </row>
    <row r="1297" spans="1:2" ht="12.75">
      <c r="A1297" s="7"/>
      <c r="B1297" s="7"/>
    </row>
    <row r="1298" spans="1:2" ht="12.75">
      <c r="A1298" s="7"/>
      <c r="B1298" s="7"/>
    </row>
    <row r="1299" spans="1:2" ht="12.75">
      <c r="A1299" s="7"/>
      <c r="B1299" s="7"/>
    </row>
    <row r="1300" spans="1:2" ht="12.75">
      <c r="A1300" s="7"/>
      <c r="B1300" s="7"/>
    </row>
    <row r="1301" spans="1:2" ht="12.75">
      <c r="A1301" s="7"/>
      <c r="B1301" s="7"/>
    </row>
    <row r="1302" spans="1:2" ht="12.75">
      <c r="A1302" s="7"/>
      <c r="B1302" s="7"/>
    </row>
    <row r="1303" spans="1:2" ht="12.75">
      <c r="A1303" s="7"/>
      <c r="B1303" s="7"/>
    </row>
    <row r="1304" spans="1:2" ht="12.75">
      <c r="A1304" s="7"/>
      <c r="B1304" s="7"/>
    </row>
    <row r="1305" spans="1:2" ht="12.75">
      <c r="A1305" s="7"/>
      <c r="B1305" s="7"/>
    </row>
    <row r="1306" spans="1:2" ht="12.75">
      <c r="A1306" s="7"/>
      <c r="B1306" s="7"/>
    </row>
    <row r="1307" spans="1:2" ht="12.75">
      <c r="A1307" s="7"/>
      <c r="B1307" s="7"/>
    </row>
    <row r="1308" spans="1:2" ht="12.75">
      <c r="A1308" s="7"/>
      <c r="B1308" s="7"/>
    </row>
    <row r="1309" spans="1:2" ht="12.75">
      <c r="A1309" s="7"/>
      <c r="B1309" s="7"/>
    </row>
    <row r="1310" spans="1:2" ht="12.75">
      <c r="A1310" s="7"/>
      <c r="B1310" s="7"/>
    </row>
    <row r="1311" spans="1:2" ht="12.75">
      <c r="A1311" s="7"/>
      <c r="B1311" s="7"/>
    </row>
    <row r="1312" spans="1:2" ht="12.75">
      <c r="A1312" s="7"/>
      <c r="B1312" s="7"/>
    </row>
    <row r="1313" spans="1:2" ht="12.75">
      <c r="A1313" s="7"/>
      <c r="B1313" s="7"/>
    </row>
    <row r="1314" spans="1:2" ht="12.75">
      <c r="A1314" s="7"/>
      <c r="B1314" s="7"/>
    </row>
    <row r="1315" spans="1:2" ht="12.75">
      <c r="A1315" s="7"/>
      <c r="B1315" s="7"/>
    </row>
    <row r="1316" spans="1:2" ht="12.75">
      <c r="A1316" s="7"/>
      <c r="B1316" s="7"/>
    </row>
    <row r="1317" spans="1:2" ht="12.75">
      <c r="A1317" s="7"/>
      <c r="B1317" s="7"/>
    </row>
    <row r="1318" spans="1:2" ht="12.75">
      <c r="A1318" s="7"/>
      <c r="B1318" s="7"/>
    </row>
    <row r="1319" spans="1:2" ht="12.75">
      <c r="A1319" s="7"/>
      <c r="B1319" s="7"/>
    </row>
    <row r="1320" spans="1:2" ht="12.75">
      <c r="A1320" s="7"/>
      <c r="B1320" s="7"/>
    </row>
    <row r="1321" spans="1:2" ht="12.75">
      <c r="A1321" s="7"/>
      <c r="B1321" s="7"/>
    </row>
    <row r="1322" spans="1:2" ht="12.75">
      <c r="A1322" s="7"/>
      <c r="B1322" s="7"/>
    </row>
    <row r="1323" spans="1:2" ht="12.75">
      <c r="A1323" s="7"/>
      <c r="B1323" s="7"/>
    </row>
    <row r="1324" spans="1:2" ht="12.75">
      <c r="A1324" s="7"/>
      <c r="B1324" s="7"/>
    </row>
    <row r="1325" spans="1:2" ht="12.75">
      <c r="A1325" s="7"/>
      <c r="B1325" s="7"/>
    </row>
    <row r="1326" spans="1:2" ht="12.75">
      <c r="A1326" s="7"/>
      <c r="B1326" s="7"/>
    </row>
    <row r="1327" spans="1:2" ht="12.75">
      <c r="A1327" s="7"/>
      <c r="B1327" s="7"/>
    </row>
    <row r="1328" spans="1:2" ht="12.75">
      <c r="A1328" s="7"/>
      <c r="B1328" s="7"/>
    </row>
    <row r="1329" spans="1:2" ht="12.75">
      <c r="A1329" s="7"/>
      <c r="B1329" s="7"/>
    </row>
    <row r="1330" spans="1:2" ht="12.75">
      <c r="A1330" s="7"/>
      <c r="B1330" s="7"/>
    </row>
    <row r="1331" spans="1:2" ht="12.75">
      <c r="A1331" s="7"/>
      <c r="B1331" s="7"/>
    </row>
    <row r="1332" spans="1:2" ht="12.75">
      <c r="A1332" s="7"/>
      <c r="B1332" s="7"/>
    </row>
    <row r="1333" spans="1:2" ht="12.75">
      <c r="A1333" s="7"/>
      <c r="B1333" s="7"/>
    </row>
    <row r="1334" spans="1:2" ht="12.75">
      <c r="A1334" s="7"/>
      <c r="B1334" s="7"/>
    </row>
    <row r="1335" spans="1:2" ht="12.75">
      <c r="A1335" s="7"/>
      <c r="B1335" s="7"/>
    </row>
    <row r="1336" spans="1:2" ht="12.75">
      <c r="A1336" s="7"/>
      <c r="B1336" s="7"/>
    </row>
    <row r="1337" spans="1:2" ht="12.75">
      <c r="A1337" s="7"/>
      <c r="B1337" s="7"/>
    </row>
    <row r="1338" spans="1:2" ht="12.75">
      <c r="A1338" s="7"/>
      <c r="B1338" s="7"/>
    </row>
    <row r="1339" spans="1:2" ht="12.75">
      <c r="A1339" s="7"/>
      <c r="B1339" s="7"/>
    </row>
    <row r="1340" spans="1:2" ht="12.75">
      <c r="A1340" s="7"/>
      <c r="B1340" s="7"/>
    </row>
    <row r="1341" spans="1:2" ht="12.75">
      <c r="A1341" s="7"/>
      <c r="B1341" s="7"/>
    </row>
    <row r="1342" spans="1:2" ht="12.75">
      <c r="A1342" s="7"/>
      <c r="B1342" s="7"/>
    </row>
    <row r="1343" spans="1:2" ht="12.75">
      <c r="A1343" s="7"/>
      <c r="B1343" s="7"/>
    </row>
    <row r="1344" spans="1:2" ht="12.75">
      <c r="A1344" s="7"/>
      <c r="B1344" s="7"/>
    </row>
    <row r="1345" spans="1:2" ht="12.75">
      <c r="A1345" s="7"/>
      <c r="B1345" s="7"/>
    </row>
    <row r="1346" spans="1:2" ht="12.75">
      <c r="A1346" s="7"/>
      <c r="B1346" s="7"/>
    </row>
    <row r="1347" spans="1:2" ht="12.75">
      <c r="A1347" s="7"/>
      <c r="B1347" s="7"/>
    </row>
    <row r="1348" spans="1:2" ht="12.75">
      <c r="A1348" s="7"/>
      <c r="B1348" s="7"/>
    </row>
    <row r="1349" spans="1:2" ht="12.75">
      <c r="A1349" s="7"/>
      <c r="B1349" s="7"/>
    </row>
    <row r="1350" spans="1:2" ht="12.75">
      <c r="A1350" s="7"/>
      <c r="B1350" s="7"/>
    </row>
    <row r="1351" spans="1:2" ht="12.75">
      <c r="A1351" s="7"/>
      <c r="B1351" s="7"/>
    </row>
    <row r="1352" spans="1:2" ht="12.75">
      <c r="A1352" s="7"/>
      <c r="B1352" s="7"/>
    </row>
    <row r="1353" spans="1:2" ht="12.75">
      <c r="A1353" s="7"/>
      <c r="B1353" s="7"/>
    </row>
    <row r="1354" spans="1:2" ht="12.75">
      <c r="A1354" s="7"/>
      <c r="B1354" s="7"/>
    </row>
    <row r="1355" spans="1:2" ht="12.75">
      <c r="A1355" s="7"/>
      <c r="B1355" s="7"/>
    </row>
    <row r="1356" spans="1:2" ht="12.75">
      <c r="A1356" s="7"/>
      <c r="B1356" s="7"/>
    </row>
    <row r="1357" spans="1:2" ht="12.75">
      <c r="A1357" s="7"/>
      <c r="B1357" s="7"/>
    </row>
    <row r="1358" spans="1:2" ht="12.75">
      <c r="A1358" s="7"/>
      <c r="B1358" s="7"/>
    </row>
    <row r="1359" spans="1:2" ht="12.75">
      <c r="A1359" s="7"/>
      <c r="B1359" s="7"/>
    </row>
    <row r="1360" spans="1:2" ht="12.75">
      <c r="A1360" s="7"/>
      <c r="B1360" s="7"/>
    </row>
    <row r="1361" spans="1:2" ht="12.75">
      <c r="A1361" s="7"/>
      <c r="B1361" s="7"/>
    </row>
    <row r="1362" spans="1:2" ht="12.75">
      <c r="A1362" s="7"/>
      <c r="B1362" s="7"/>
    </row>
    <row r="1363" spans="1:2" ht="12.75">
      <c r="A1363" s="7"/>
      <c r="B1363" s="7"/>
    </row>
    <row r="1364" spans="1:2" ht="12.75">
      <c r="A1364" s="7"/>
      <c r="B1364" s="7"/>
    </row>
    <row r="1365" spans="1:2" ht="12.75">
      <c r="A1365" s="7"/>
      <c r="B1365" s="7"/>
    </row>
    <row r="1366" spans="1:2" ht="12.75">
      <c r="A1366" s="7"/>
      <c r="B1366" s="7"/>
    </row>
    <row r="1367" spans="1:2" ht="12.75">
      <c r="A1367" s="7"/>
      <c r="B1367" s="7"/>
    </row>
    <row r="1368" spans="1:2" ht="12.75">
      <c r="A1368" s="7"/>
      <c r="B1368" s="7"/>
    </row>
    <row r="1369" spans="1:2" ht="12.75">
      <c r="A1369" s="7"/>
      <c r="B1369" s="7"/>
    </row>
    <row r="1370" spans="1:2" ht="12.75">
      <c r="A1370" s="7"/>
      <c r="B1370" s="7"/>
    </row>
    <row r="1371" spans="1:2" ht="12.75">
      <c r="A1371" s="7"/>
      <c r="B1371" s="7"/>
    </row>
    <row r="1372" spans="1:2" ht="12.75">
      <c r="A1372" s="7"/>
      <c r="B1372" s="7"/>
    </row>
    <row r="1373" spans="1:2" ht="12.75">
      <c r="A1373" s="7"/>
      <c r="B1373" s="7"/>
    </row>
    <row r="1374" spans="1:2" ht="12.75">
      <c r="A1374" s="7"/>
      <c r="B1374" s="7"/>
    </row>
    <row r="1375" spans="1:2" ht="12.75">
      <c r="A1375" s="7"/>
      <c r="B1375" s="7"/>
    </row>
    <row r="1376" spans="1:2" ht="12.75">
      <c r="A1376" s="7"/>
      <c r="B1376" s="7"/>
    </row>
    <row r="1377" spans="1:2" ht="12.75">
      <c r="A1377" s="7"/>
      <c r="B1377" s="7"/>
    </row>
    <row r="1378" spans="1:2" ht="12.75">
      <c r="A1378" s="7"/>
      <c r="B1378" s="7"/>
    </row>
    <row r="1379" spans="1:2" ht="12.75">
      <c r="A1379" s="7"/>
      <c r="B1379" s="7"/>
    </row>
    <row r="1380" spans="1:2" ht="12.75">
      <c r="A1380" s="7"/>
      <c r="B1380" s="7"/>
    </row>
    <row r="1381" spans="1:2" ht="12.75">
      <c r="A1381" s="7"/>
      <c r="B1381" s="7"/>
    </row>
    <row r="1382" spans="1:2" ht="12.75">
      <c r="A1382" s="7"/>
      <c r="B1382" s="7"/>
    </row>
    <row r="1383" spans="1:2" ht="12.75">
      <c r="A1383" s="7"/>
      <c r="B1383" s="7"/>
    </row>
    <row r="1384" spans="1:2" ht="12.75">
      <c r="A1384" s="7"/>
      <c r="B1384" s="7"/>
    </row>
    <row r="1385" spans="1:2" ht="12.75">
      <c r="A1385" s="7"/>
      <c r="B1385" s="7"/>
    </row>
    <row r="1386" spans="1:2" ht="12.75">
      <c r="A1386" s="7"/>
      <c r="B1386" s="7"/>
    </row>
    <row r="1387" spans="1:2" ht="12.75">
      <c r="A1387" s="7"/>
      <c r="B1387" s="7"/>
    </row>
    <row r="1388" spans="1:2" ht="12.75">
      <c r="A1388" s="7"/>
      <c r="B1388" s="7"/>
    </row>
    <row r="1389" spans="1:2" ht="12.75">
      <c r="A1389" s="7"/>
      <c r="B1389" s="7"/>
    </row>
    <row r="1390" spans="1:2" ht="12.75">
      <c r="A1390" s="7"/>
      <c r="B1390" s="7"/>
    </row>
    <row r="1391" spans="1:2" ht="12.75">
      <c r="A1391" s="7"/>
      <c r="B1391" s="7"/>
    </row>
    <row r="1392" spans="1:2" ht="12.75">
      <c r="A1392" s="7"/>
      <c r="B1392" s="7"/>
    </row>
    <row r="1393" spans="1:2" ht="12.75">
      <c r="A1393" s="7"/>
      <c r="B1393" s="7"/>
    </row>
    <row r="1394" spans="1:2" ht="12.75">
      <c r="A1394" s="7"/>
      <c r="B1394" s="7"/>
    </row>
    <row r="1395" spans="1:2" ht="12.75">
      <c r="A1395" s="7"/>
      <c r="B1395" s="7"/>
    </row>
    <row r="1396" spans="1:2" ht="12.75">
      <c r="A1396" s="7"/>
      <c r="B1396" s="7"/>
    </row>
    <row r="1397" spans="1:2" ht="12.75">
      <c r="A1397" s="7"/>
      <c r="B1397" s="7"/>
    </row>
    <row r="1398" spans="1:2" ht="12.75">
      <c r="A1398" s="7"/>
      <c r="B1398" s="7"/>
    </row>
    <row r="1399" spans="1:2" ht="12.75">
      <c r="A1399" s="7"/>
      <c r="B1399" s="7"/>
    </row>
    <row r="1400" spans="1:2" ht="12.75">
      <c r="A1400" s="7"/>
      <c r="B1400" s="7"/>
    </row>
    <row r="1401" spans="1:2" ht="12.75">
      <c r="A1401" s="7"/>
      <c r="B1401" s="7"/>
    </row>
    <row r="1402" spans="1:2" ht="12.75">
      <c r="A1402" s="7"/>
      <c r="B1402" s="7"/>
    </row>
    <row r="1403" spans="1:2" ht="12.75">
      <c r="A1403" s="7"/>
      <c r="B1403" s="7"/>
    </row>
    <row r="1404" spans="1:2" ht="12.75">
      <c r="A1404" s="7"/>
      <c r="B1404" s="7"/>
    </row>
    <row r="1405" spans="1:2" ht="12.75">
      <c r="A1405" s="7"/>
      <c r="B1405" s="7"/>
    </row>
    <row r="1406" spans="1:2" ht="12.75">
      <c r="A1406" s="7"/>
      <c r="B1406" s="7"/>
    </row>
    <row r="1407" spans="1:2" ht="12.75">
      <c r="A1407" s="7"/>
      <c r="B1407" s="7"/>
    </row>
    <row r="1408" spans="1:2" ht="12.75">
      <c r="A1408" s="7"/>
      <c r="B1408" s="7"/>
    </row>
    <row r="1409" spans="1:2" ht="12.75">
      <c r="A1409" s="7"/>
      <c r="B1409" s="7"/>
    </row>
    <row r="1410" spans="1:2" ht="12.75">
      <c r="A1410" s="7"/>
      <c r="B1410" s="7"/>
    </row>
    <row r="1411" spans="1:2" ht="12.75">
      <c r="A1411" s="7"/>
      <c r="B1411" s="7"/>
    </row>
    <row r="1412" spans="1:2" ht="12.75">
      <c r="A1412" s="7"/>
      <c r="B1412" s="7"/>
    </row>
    <row r="1413" spans="1:2" ht="12.75">
      <c r="A1413" s="7"/>
      <c r="B1413" s="7"/>
    </row>
    <row r="1414" spans="1:2" ht="12.75">
      <c r="A1414" s="7"/>
      <c r="B1414" s="7"/>
    </row>
    <row r="1415" spans="1:2" ht="12.75">
      <c r="A1415" s="7"/>
      <c r="B1415" s="7"/>
    </row>
    <row r="1416" spans="1:2" ht="12.75">
      <c r="A1416" s="7"/>
      <c r="B1416" s="7"/>
    </row>
    <row r="1417" spans="1:2" ht="12.75">
      <c r="A1417" s="7"/>
      <c r="B1417" s="7"/>
    </row>
    <row r="1418" spans="1:2" ht="12.75">
      <c r="A1418" s="7"/>
      <c r="B1418" s="7"/>
    </row>
    <row r="1419" spans="1:2" ht="12.75">
      <c r="A1419" s="7"/>
      <c r="B1419" s="7"/>
    </row>
    <row r="1420" spans="1:2" ht="12.75">
      <c r="A1420" s="7"/>
      <c r="B1420" s="7"/>
    </row>
    <row r="1421" spans="1:2" ht="12.75">
      <c r="A1421" s="7"/>
      <c r="B1421" s="7"/>
    </row>
    <row r="1422" spans="1:2" ht="12.75">
      <c r="A1422" s="7"/>
      <c r="B1422" s="7"/>
    </row>
    <row r="1423" spans="1:2" ht="12.75">
      <c r="A1423" s="7"/>
      <c r="B1423" s="7"/>
    </row>
    <row r="1424" spans="1:2" ht="12.75">
      <c r="A1424" s="7"/>
      <c r="B1424" s="7"/>
    </row>
    <row r="1425" spans="1:2" ht="12.75">
      <c r="A1425" s="7"/>
      <c r="B1425" s="7"/>
    </row>
    <row r="1426" spans="1:2" ht="12.75">
      <c r="A1426" s="7"/>
      <c r="B1426" s="7"/>
    </row>
    <row r="1427" spans="1:2" ht="12.75">
      <c r="A1427" s="7"/>
      <c r="B1427" s="7"/>
    </row>
    <row r="1428" spans="1:2" ht="12.75">
      <c r="A1428" s="7"/>
      <c r="B1428" s="7"/>
    </row>
    <row r="1429" spans="1:2" ht="12.75">
      <c r="A1429" s="7"/>
      <c r="B1429" s="7"/>
    </row>
    <row r="1430" spans="1:2" ht="12.75">
      <c r="A1430" s="7"/>
      <c r="B1430" s="7"/>
    </row>
    <row r="1431" spans="1:2" ht="12.75">
      <c r="A1431" s="7"/>
      <c r="B1431" s="7"/>
    </row>
    <row r="1432" spans="1:2" ht="12.75">
      <c r="A1432" s="7"/>
      <c r="B1432" s="7"/>
    </row>
    <row r="1433" spans="1:2" ht="12.75">
      <c r="A1433" s="7"/>
      <c r="B1433" s="7"/>
    </row>
    <row r="1434" spans="1:2" ht="12.75">
      <c r="A1434" s="7"/>
      <c r="B1434" s="7"/>
    </row>
    <row r="1435" spans="1:2" ht="12.75">
      <c r="A1435" s="7"/>
      <c r="B1435" s="7"/>
    </row>
    <row r="1436" spans="1:2" ht="12.75">
      <c r="A1436" s="7"/>
      <c r="B1436" s="7"/>
    </row>
    <row r="1437" spans="1:2" ht="12.75">
      <c r="A1437" s="7"/>
      <c r="B1437" s="7"/>
    </row>
    <row r="1438" spans="1:2" ht="12.75">
      <c r="A1438" s="7"/>
      <c r="B1438" s="7"/>
    </row>
    <row r="1439" spans="1:2" ht="12.75">
      <c r="A1439" s="7"/>
      <c r="B1439" s="7"/>
    </row>
    <row r="1440" spans="1:2" ht="12.75">
      <c r="A1440" s="7"/>
      <c r="B1440" s="7"/>
    </row>
    <row r="1441" spans="1:2" ht="12.75">
      <c r="A1441" s="7"/>
      <c r="B1441" s="7"/>
    </row>
    <row r="1442" spans="1:2" ht="12.75">
      <c r="A1442" s="7"/>
      <c r="B1442" s="7"/>
    </row>
    <row r="1443" spans="1:2" ht="12.75">
      <c r="A1443" s="7"/>
      <c r="B1443" s="7"/>
    </row>
    <row r="1444" spans="1:2" ht="12.75">
      <c r="A1444" s="7"/>
      <c r="B1444" s="7"/>
    </row>
    <row r="1445" spans="1:2" ht="12.75">
      <c r="A1445" s="7"/>
      <c r="B1445" s="7"/>
    </row>
    <row r="1446" spans="1:2" ht="12.75">
      <c r="A1446" s="7"/>
      <c r="B1446" s="7"/>
    </row>
    <row r="1447" spans="1:2" ht="12.75">
      <c r="A1447" s="7"/>
      <c r="B1447" s="7"/>
    </row>
    <row r="1448" spans="1:2" ht="12.75">
      <c r="A1448" s="7"/>
      <c r="B1448" s="7"/>
    </row>
    <row r="1449" spans="1:2" ht="12.75">
      <c r="A1449" s="7"/>
      <c r="B1449" s="7"/>
    </row>
    <row r="1450" spans="1:2" ht="12.75">
      <c r="A1450" s="7"/>
      <c r="B1450" s="7"/>
    </row>
    <row r="1451" spans="1:2" ht="12.75">
      <c r="A1451" s="7"/>
      <c r="B1451" s="7"/>
    </row>
    <row r="1452" spans="1:2" ht="12.75">
      <c r="A1452" s="7"/>
      <c r="B1452" s="7"/>
    </row>
    <row r="1453" spans="1:2" ht="12.75">
      <c r="A1453" s="7"/>
      <c r="B1453" s="7"/>
    </row>
    <row r="1454" spans="1:2" ht="12.75">
      <c r="A1454" s="7"/>
      <c r="B1454" s="7"/>
    </row>
    <row r="1455" spans="1:2" ht="12.75">
      <c r="A1455" s="7"/>
      <c r="B1455" s="7"/>
    </row>
    <row r="1456" spans="1:2" ht="12.75">
      <c r="A1456" s="7"/>
      <c r="B1456" s="7"/>
    </row>
    <row r="1457" spans="1:2" ht="12.75">
      <c r="A1457" s="7"/>
      <c r="B1457" s="7"/>
    </row>
    <row r="1458" spans="1:2" ht="12.75">
      <c r="A1458" s="7"/>
      <c r="B1458" s="7"/>
    </row>
    <row r="1459" spans="1:2" ht="12.75">
      <c r="A1459" s="7"/>
      <c r="B1459" s="7"/>
    </row>
    <row r="1460" spans="1:2" ht="12.75">
      <c r="A1460" s="7"/>
      <c r="B1460" s="7"/>
    </row>
    <row r="1461" spans="1:2" ht="12.75">
      <c r="A1461" s="7"/>
      <c r="B1461" s="7"/>
    </row>
    <row r="1462" spans="1:2" ht="12.75">
      <c r="A1462" s="7"/>
      <c r="B1462" s="7"/>
    </row>
    <row r="1463" spans="1:2" ht="12.75">
      <c r="A1463" s="7"/>
      <c r="B1463" s="7"/>
    </row>
    <row r="1464" spans="1:2" ht="12.75">
      <c r="A1464" s="7"/>
      <c r="B1464" s="7"/>
    </row>
    <row r="1465" spans="1:2" ht="12.75">
      <c r="A1465" s="7"/>
      <c r="B1465" s="7"/>
    </row>
    <row r="1466" spans="1:2" ht="12.75">
      <c r="A1466" s="7"/>
      <c r="B1466" s="7"/>
    </row>
    <row r="1467" spans="1:2" ht="12.75">
      <c r="A1467" s="7"/>
      <c r="B1467" s="7"/>
    </row>
    <row r="1468" spans="1:2" ht="12.75">
      <c r="A1468" s="7"/>
      <c r="B1468" s="7"/>
    </row>
    <row r="1469" spans="1:2" ht="12.75">
      <c r="A1469" s="7"/>
      <c r="B1469" s="7"/>
    </row>
    <row r="1470" spans="1:2" ht="12.75">
      <c r="A1470" s="7"/>
      <c r="B1470" s="7"/>
    </row>
    <row r="1471" spans="1:2" ht="12.75">
      <c r="A1471" s="7"/>
      <c r="B1471" s="7"/>
    </row>
    <row r="1472" spans="1:2" ht="12.75">
      <c r="A1472" s="7"/>
      <c r="B1472" s="7"/>
    </row>
    <row r="1473" spans="1:2" ht="12.75">
      <c r="A1473" s="7"/>
      <c r="B1473" s="7"/>
    </row>
    <row r="1474" spans="1:2" ht="12.75">
      <c r="A1474" s="7"/>
      <c r="B1474" s="7"/>
    </row>
    <row r="1475" spans="1:2" ht="12.75">
      <c r="A1475" s="7"/>
      <c r="B1475" s="7"/>
    </row>
    <row r="1476" spans="1:2" ht="12.75">
      <c r="A1476" s="7"/>
      <c r="B1476" s="7"/>
    </row>
    <row r="1477" spans="1:2" ht="12.75">
      <c r="A1477" s="7"/>
      <c r="B1477" s="7"/>
    </row>
    <row r="1478" spans="1:2" ht="12.75">
      <c r="A1478" s="7"/>
      <c r="B1478" s="7"/>
    </row>
    <row r="1479" spans="1:2" ht="12.75">
      <c r="A1479" s="7"/>
      <c r="B1479" s="7"/>
    </row>
    <row r="1480" spans="1:2" ht="12.75">
      <c r="A1480" s="7"/>
      <c r="B1480" s="7"/>
    </row>
    <row r="1481" spans="1:2" ht="12.75">
      <c r="A1481" s="7"/>
      <c r="B1481" s="7"/>
    </row>
    <row r="1482" spans="1:2" ht="12.75">
      <c r="A1482" s="7"/>
      <c r="B1482" s="7"/>
    </row>
    <row r="1483" spans="1:2" ht="12.75">
      <c r="A1483" s="7"/>
      <c r="B1483" s="7"/>
    </row>
    <row r="1484" spans="1:2" ht="12.75">
      <c r="A1484" s="7"/>
      <c r="B1484" s="7"/>
    </row>
    <row r="1485" spans="1:2" ht="12.75">
      <c r="A1485" s="7"/>
      <c r="B1485" s="7"/>
    </row>
    <row r="1486" spans="1:2" ht="12.75">
      <c r="A1486" s="7"/>
      <c r="B1486" s="7"/>
    </row>
    <row r="1487" spans="1:2" ht="12.75">
      <c r="A1487" s="7"/>
      <c r="B1487" s="7"/>
    </row>
    <row r="1488" spans="1:2" ht="12.75">
      <c r="A1488" s="7"/>
      <c r="B1488" s="7"/>
    </row>
    <row r="1489" spans="1:2" ht="12.75">
      <c r="A1489" s="7"/>
      <c r="B1489" s="7"/>
    </row>
    <row r="1490" spans="1:2" ht="12.75">
      <c r="A1490" s="7"/>
      <c r="B1490" s="7"/>
    </row>
    <row r="1491" spans="1:2" ht="12.75">
      <c r="A1491" s="7"/>
      <c r="B1491" s="7"/>
    </row>
    <row r="1492" spans="1:2" ht="12.75">
      <c r="A1492" s="7"/>
      <c r="B1492" s="7"/>
    </row>
    <row r="1493" spans="1:2" ht="12.75">
      <c r="A1493" s="7"/>
      <c r="B1493" s="7"/>
    </row>
    <row r="1494" spans="1:2" ht="12.75">
      <c r="A1494" s="7"/>
      <c r="B1494" s="7"/>
    </row>
    <row r="1495" spans="1:2" ht="12.75">
      <c r="A1495" s="7"/>
      <c r="B1495" s="7"/>
    </row>
    <row r="1496" spans="1:2" ht="12.75">
      <c r="A1496" s="7"/>
      <c r="B1496" s="7"/>
    </row>
    <row r="1497" spans="1:2" ht="12.75">
      <c r="A1497" s="7"/>
      <c r="B1497" s="7"/>
    </row>
    <row r="1498" spans="1:2" ht="12.75">
      <c r="A1498" s="7"/>
      <c r="B1498" s="7"/>
    </row>
    <row r="1499" spans="1:2" ht="12.75">
      <c r="A1499" s="7"/>
      <c r="B1499" s="7"/>
    </row>
    <row r="1500" spans="1:2" ht="12.75">
      <c r="A1500" s="7"/>
      <c r="B1500" s="7"/>
    </row>
    <row r="1501" spans="1:2" ht="12.75">
      <c r="A1501" s="7"/>
      <c r="B1501" s="7"/>
    </row>
    <row r="1502" spans="1:2" ht="12.75">
      <c r="A1502" s="7"/>
      <c r="B1502" s="7"/>
    </row>
    <row r="1503" spans="1:2" ht="12.75">
      <c r="A1503" s="7"/>
      <c r="B1503" s="7"/>
    </row>
    <row r="1504" spans="1:2" ht="12.75">
      <c r="A1504" s="7"/>
      <c r="B1504" s="7"/>
    </row>
    <row r="1505" spans="1:2" ht="12.75">
      <c r="A1505" s="7"/>
      <c r="B1505" s="7"/>
    </row>
    <row r="1506" spans="1:2" ht="12.75">
      <c r="A1506" s="7"/>
      <c r="B1506" s="7"/>
    </row>
    <row r="1507" spans="1:2" ht="12.75">
      <c r="A1507" s="7"/>
      <c r="B1507" s="7"/>
    </row>
    <row r="1508" spans="1:2" ht="12.75">
      <c r="A1508" s="7"/>
      <c r="B1508" s="7"/>
    </row>
    <row r="1509" spans="1:2" ht="12.75">
      <c r="A1509" s="7"/>
      <c r="B1509" s="7"/>
    </row>
    <row r="1510" spans="1:2" ht="12.75">
      <c r="A1510" s="7"/>
      <c r="B1510" s="7"/>
    </row>
    <row r="1511" spans="1:2" ht="12.75">
      <c r="A1511" s="7"/>
      <c r="B1511" s="7"/>
    </row>
    <row r="1512" spans="1:2" ht="12.75">
      <c r="A1512" s="7"/>
      <c r="B1512" s="7"/>
    </row>
    <row r="1513" spans="1:2" ht="12.75">
      <c r="A1513" s="7"/>
      <c r="B1513" s="7"/>
    </row>
    <row r="1514" spans="1:2" ht="12.75">
      <c r="A1514" s="7"/>
      <c r="B1514" s="7"/>
    </row>
    <row r="1515" spans="1:2" ht="12.75">
      <c r="A1515" s="7"/>
      <c r="B1515" s="7"/>
    </row>
    <row r="1516" spans="1:2" ht="12.75">
      <c r="A1516" s="7"/>
      <c r="B1516" s="7"/>
    </row>
    <row r="1517" spans="1:2" ht="12.75">
      <c r="A1517" s="7"/>
      <c r="B1517" s="7"/>
    </row>
    <row r="1518" spans="1:2" ht="12.75">
      <c r="A1518" s="7"/>
      <c r="B1518" s="7"/>
    </row>
    <row r="1519" spans="1:2" ht="12.75">
      <c r="A1519" s="7"/>
      <c r="B1519" s="7"/>
    </row>
    <row r="1520" spans="1:2" ht="12.75">
      <c r="A1520" s="7"/>
      <c r="B1520" s="7"/>
    </row>
    <row r="1521" spans="1:2" ht="12.75">
      <c r="A1521" s="7"/>
      <c r="B1521" s="7"/>
    </row>
    <row r="1522" spans="1:2" ht="12.75">
      <c r="A1522" s="7"/>
      <c r="B1522" s="7"/>
    </row>
    <row r="1523" spans="1:2" ht="12.75">
      <c r="A1523" s="7"/>
      <c r="B1523" s="7"/>
    </row>
    <row r="1524" spans="1:2" ht="12.75">
      <c r="A1524" s="7"/>
      <c r="B1524" s="7"/>
    </row>
    <row r="1525" spans="1:2" ht="12.75">
      <c r="A1525" s="7"/>
      <c r="B1525" s="7"/>
    </row>
    <row r="1526" spans="1:2" ht="12.75">
      <c r="A1526" s="7"/>
      <c r="B1526" s="7"/>
    </row>
    <row r="1527" spans="1:2" ht="12.75">
      <c r="A1527" s="7"/>
      <c r="B1527" s="7"/>
    </row>
    <row r="1528" spans="1:2" ht="12.75">
      <c r="A1528" s="7"/>
      <c r="B1528" s="7"/>
    </row>
    <row r="1529" spans="1:2" ht="12.75">
      <c r="A1529" s="7"/>
      <c r="B1529" s="7"/>
    </row>
    <row r="1530" spans="1:2" ht="12.75">
      <c r="A1530" s="7"/>
      <c r="B1530" s="7"/>
    </row>
    <row r="1531" spans="1:2" ht="12.75">
      <c r="A1531" s="7"/>
      <c r="B1531" s="7"/>
    </row>
    <row r="1532" spans="1:2" ht="12.75">
      <c r="A1532" s="7"/>
      <c r="B1532" s="7"/>
    </row>
    <row r="1533" spans="1:2" ht="12.75">
      <c r="A1533" s="7"/>
      <c r="B1533" s="7"/>
    </row>
    <row r="1534" spans="1:2" ht="12.75">
      <c r="A1534" s="7"/>
      <c r="B1534" s="7"/>
    </row>
    <row r="1535" spans="1:2" ht="12.75">
      <c r="A1535" s="7"/>
      <c r="B1535" s="7"/>
    </row>
    <row r="1536" spans="1:2" ht="12.75">
      <c r="A1536" s="7"/>
      <c r="B1536" s="7"/>
    </row>
    <row r="1537" spans="1:2" ht="12.75">
      <c r="A1537" s="7"/>
      <c r="B1537" s="7"/>
    </row>
    <row r="1538" spans="1:2" ht="12.75">
      <c r="A1538" s="7"/>
      <c r="B1538" s="7"/>
    </row>
    <row r="1539" spans="1:2" ht="12.75">
      <c r="A1539" s="7"/>
      <c r="B1539" s="7"/>
    </row>
    <row r="1540" spans="1:2" ht="12.75">
      <c r="A1540" s="7"/>
      <c r="B1540" s="7"/>
    </row>
    <row r="1541" spans="1:2" ht="12.75">
      <c r="A1541" s="7"/>
      <c r="B1541" s="7"/>
    </row>
    <row r="1542" spans="1:2" ht="12.75">
      <c r="A1542" s="7"/>
      <c r="B1542" s="7"/>
    </row>
    <row r="1543" spans="1:2" ht="12.75">
      <c r="A1543" s="7"/>
      <c r="B1543" s="7"/>
    </row>
    <row r="1544" spans="1:2" ht="12.75">
      <c r="A1544" s="7"/>
      <c r="B1544" s="7"/>
    </row>
    <row r="1545" spans="1:2" ht="12.75">
      <c r="A1545" s="7"/>
      <c r="B1545" s="7"/>
    </row>
    <row r="1546" spans="1:2" ht="12.75">
      <c r="A1546" s="7"/>
      <c r="B1546" s="7"/>
    </row>
    <row r="1547" spans="1:2" ht="12.75">
      <c r="A1547" s="7"/>
      <c r="B1547" s="7"/>
    </row>
    <row r="1548" spans="1:2" ht="12.75">
      <c r="A1548" s="7"/>
      <c r="B1548" s="7"/>
    </row>
    <row r="1549" spans="1:2" ht="12.75">
      <c r="A1549" s="7"/>
      <c r="B1549" s="7"/>
    </row>
    <row r="1550" spans="1:2" ht="12.75">
      <c r="A1550" s="7"/>
      <c r="B1550" s="7"/>
    </row>
    <row r="1551" spans="1:2" ht="12.75">
      <c r="A1551" s="7"/>
      <c r="B1551" s="7"/>
    </row>
    <row r="1552" spans="1:2" ht="12.75">
      <c r="A1552" s="7"/>
      <c r="B1552" s="7"/>
    </row>
    <row r="1553" spans="1:2" ht="12.75">
      <c r="A1553" s="7"/>
      <c r="B1553" s="7"/>
    </row>
    <row r="1554" spans="1:2" ht="12.75">
      <c r="A1554" s="7"/>
      <c r="B1554" s="7"/>
    </row>
    <row r="1555" spans="1:2" ht="12.75">
      <c r="A1555" s="7"/>
      <c r="B1555" s="7"/>
    </row>
    <row r="1556" spans="1:2" ht="12.75">
      <c r="A1556" s="7"/>
      <c r="B1556" s="7"/>
    </row>
    <row r="1557" spans="1:2" ht="12.75">
      <c r="A1557" s="7"/>
      <c r="B1557" s="7"/>
    </row>
    <row r="1558" spans="1:2" ht="12.75">
      <c r="A1558" s="7"/>
      <c r="B1558" s="7"/>
    </row>
    <row r="1559" spans="1:2" ht="12.75">
      <c r="A1559" s="7"/>
      <c r="B1559" s="7"/>
    </row>
    <row r="1560" spans="1:2" ht="12.75">
      <c r="A1560" s="7"/>
      <c r="B1560" s="7"/>
    </row>
    <row r="1561" spans="1:2" ht="12.75">
      <c r="A1561" s="7"/>
      <c r="B1561" s="7"/>
    </row>
    <row r="1562" spans="1:2" ht="12.75">
      <c r="A1562" s="7"/>
      <c r="B1562" s="7"/>
    </row>
    <row r="1563" spans="1:2" ht="12.75">
      <c r="A1563" s="7"/>
      <c r="B1563" s="7"/>
    </row>
    <row r="1564" spans="1:2" ht="12.75">
      <c r="A1564" s="7"/>
      <c r="B1564" s="7"/>
    </row>
    <row r="1565" spans="1:2" ht="12.75">
      <c r="A1565" s="7"/>
      <c r="B1565" s="7"/>
    </row>
    <row r="1566" spans="1:2" ht="12.75">
      <c r="A1566" s="7"/>
      <c r="B1566" s="7"/>
    </row>
    <row r="1567" spans="1:2" ht="12.75">
      <c r="A1567" s="7"/>
      <c r="B1567" s="7"/>
    </row>
    <row r="1568" spans="1:2" ht="12.75">
      <c r="A1568" s="7"/>
      <c r="B1568" s="7"/>
    </row>
    <row r="1569" spans="1:2" ht="12.75">
      <c r="A1569" s="7"/>
      <c r="B1569" s="7"/>
    </row>
    <row r="1570" spans="1:2" ht="12.75">
      <c r="A1570" s="7"/>
      <c r="B1570" s="7"/>
    </row>
    <row r="1571" spans="1:2" ht="12.75">
      <c r="A1571" s="7"/>
      <c r="B1571" s="7"/>
    </row>
    <row r="1572" spans="1:2" ht="12.75">
      <c r="A1572" s="7"/>
      <c r="B1572" s="7"/>
    </row>
    <row r="1573" spans="1:2" ht="12.75">
      <c r="A1573" s="7"/>
      <c r="B1573" s="7"/>
    </row>
    <row r="1574" spans="1:2" ht="12.75">
      <c r="A1574" s="7"/>
      <c r="B1574" s="7"/>
    </row>
    <row r="1575" spans="1:2" ht="12.75">
      <c r="A1575" s="7"/>
      <c r="B1575" s="7"/>
    </row>
    <row r="1576" spans="1:2" ht="12.75">
      <c r="A1576" s="7"/>
      <c r="B1576" s="7"/>
    </row>
    <row r="1577" spans="1:2" ht="12.75">
      <c r="A1577" s="7"/>
      <c r="B1577" s="7"/>
    </row>
    <row r="1578" spans="1:2" ht="12.75">
      <c r="A1578" s="7"/>
      <c r="B1578" s="7"/>
    </row>
    <row r="1579" spans="1:2" ht="12.75">
      <c r="A1579" s="7"/>
      <c r="B1579" s="7"/>
    </row>
    <row r="1580" spans="1:2" ht="12.75">
      <c r="A1580" s="7"/>
      <c r="B1580" s="7"/>
    </row>
    <row r="1581" spans="1:2" ht="12.75">
      <c r="A1581" s="7"/>
      <c r="B1581" s="7"/>
    </row>
    <row r="1582" spans="1:2" ht="12.75">
      <c r="A1582" s="7"/>
      <c r="B1582" s="7"/>
    </row>
    <row r="1583" spans="1:2" ht="12.75">
      <c r="A1583" s="7"/>
      <c r="B1583" s="7"/>
    </row>
    <row r="1584" spans="1:2" ht="12.75">
      <c r="A1584" s="7"/>
      <c r="B1584" s="7"/>
    </row>
    <row r="1585" spans="1:2" ht="12.75">
      <c r="A1585" s="7"/>
      <c r="B1585" s="7"/>
    </row>
    <row r="1586" spans="1:2" ht="12.75">
      <c r="A1586" s="7"/>
      <c r="B1586" s="7"/>
    </row>
    <row r="1587" spans="1:2" ht="12.75">
      <c r="A1587" s="7"/>
      <c r="B1587" s="7"/>
    </row>
    <row r="1588" spans="1:2" ht="12.75">
      <c r="A1588" s="7"/>
      <c r="B1588" s="7"/>
    </row>
    <row r="1589" spans="1:2" ht="12.75">
      <c r="A1589" s="7"/>
      <c r="B1589" s="7"/>
    </row>
    <row r="1590" spans="1:2" ht="12.75">
      <c r="A1590" s="7"/>
      <c r="B1590" s="7"/>
    </row>
    <row r="1591" spans="1:2" ht="12.75">
      <c r="A1591" s="7"/>
      <c r="B1591" s="7"/>
    </row>
    <row r="1592" spans="1:2" ht="12.75">
      <c r="A1592" s="7"/>
      <c r="B1592" s="7"/>
    </row>
    <row r="1593" spans="1:2" ht="12.75">
      <c r="A1593" s="7"/>
      <c r="B1593" s="7"/>
    </row>
    <row r="1594" spans="1:2" ht="12.75">
      <c r="A1594" s="7"/>
      <c r="B1594" s="7"/>
    </row>
    <row r="1595" spans="1:2" ht="12.75">
      <c r="A1595" s="7"/>
      <c r="B1595" s="7"/>
    </row>
    <row r="1596" spans="1:2" ht="12.75">
      <c r="A1596" s="7"/>
      <c r="B1596" s="7"/>
    </row>
    <row r="1597" spans="1:2" ht="12.75">
      <c r="A1597" s="7"/>
      <c r="B1597" s="7"/>
    </row>
    <row r="1598" spans="1:2" ht="12.75">
      <c r="A1598" s="7"/>
      <c r="B1598" s="7"/>
    </row>
    <row r="1599" spans="1:2" ht="12.75">
      <c r="A1599" s="7"/>
      <c r="B1599" s="7"/>
    </row>
    <row r="1600" spans="1:2" ht="12.75">
      <c r="A1600" s="7"/>
      <c r="B1600" s="7"/>
    </row>
    <row r="1601" spans="1:2" ht="12.75">
      <c r="A1601" s="7"/>
      <c r="B1601" s="7"/>
    </row>
    <row r="1602" spans="1:2" ht="12.75">
      <c r="A1602" s="7"/>
      <c r="B1602" s="7"/>
    </row>
    <row r="1603" spans="1:2" ht="12.75">
      <c r="A1603" s="7"/>
      <c r="B1603" s="7"/>
    </row>
    <row r="1604" spans="1:2" ht="12.75">
      <c r="A1604" s="7"/>
      <c r="B1604" s="7"/>
    </row>
    <row r="1605" spans="1:2" ht="12.75">
      <c r="A1605" s="7"/>
      <c r="B1605" s="7"/>
    </row>
    <row r="1606" spans="1:2" ht="12.75">
      <c r="A1606" s="7"/>
      <c r="B1606" s="7"/>
    </row>
    <row r="1607" spans="1:2" ht="12.75">
      <c r="A1607" s="7"/>
      <c r="B1607" s="7"/>
    </row>
    <row r="1608" spans="1:2" ht="12.75">
      <c r="A1608" s="7"/>
      <c r="B1608" s="7"/>
    </row>
    <row r="1609" spans="1:2" ht="12.75">
      <c r="A1609" s="7"/>
      <c r="B1609" s="7"/>
    </row>
    <row r="1610" spans="1:2" ht="12.75">
      <c r="A1610" s="7"/>
      <c r="B1610" s="7"/>
    </row>
    <row r="1611" spans="1:2" ht="12.75">
      <c r="A1611" s="7"/>
      <c r="B1611" s="7"/>
    </row>
    <row r="1612" spans="1:2" ht="12.75">
      <c r="A1612" s="7"/>
      <c r="B1612" s="7"/>
    </row>
    <row r="1613" spans="1:2" ht="12.75">
      <c r="A1613" s="7"/>
      <c r="B1613" s="7"/>
    </row>
    <row r="1614" spans="1:2" ht="12.75">
      <c r="A1614" s="7"/>
      <c r="B1614" s="7"/>
    </row>
    <row r="1615" spans="1:2" ht="12.75">
      <c r="A1615" s="7"/>
      <c r="B1615" s="7"/>
    </row>
    <row r="1616" spans="1:2" ht="12.75">
      <c r="A1616" s="7"/>
      <c r="B1616" s="7"/>
    </row>
    <row r="1617" spans="1:2" ht="12.75">
      <c r="A1617" s="7"/>
      <c r="B1617" s="7"/>
    </row>
    <row r="1618" spans="1:2" ht="12.75">
      <c r="A1618" s="7"/>
      <c r="B1618" s="7"/>
    </row>
    <row r="1619" spans="1:2" ht="12.75">
      <c r="A1619" s="7"/>
      <c r="B1619" s="7"/>
    </row>
    <row r="1620" spans="1:2" ht="12.75">
      <c r="A1620" s="7"/>
      <c r="B1620" s="7"/>
    </row>
    <row r="1621" spans="1:2" ht="12.75">
      <c r="A1621" s="7"/>
      <c r="B1621" s="7"/>
    </row>
    <row r="1622" spans="1:2" ht="12.75">
      <c r="A1622" s="7"/>
      <c r="B1622" s="7"/>
    </row>
    <row r="1623" spans="1:2" ht="12.75">
      <c r="A1623" s="7"/>
      <c r="B1623" s="7"/>
    </row>
    <row r="1624" spans="1:2" ht="12.75">
      <c r="A1624" s="7"/>
      <c r="B1624" s="7"/>
    </row>
    <row r="1625" spans="1:2" ht="12.75">
      <c r="A1625" s="7"/>
      <c r="B1625" s="7"/>
    </row>
    <row r="1626" spans="1:2" ht="12.75">
      <c r="A1626" s="7"/>
      <c r="B1626" s="7"/>
    </row>
    <row r="1627" spans="1:2" ht="12.75">
      <c r="A1627" s="7"/>
      <c r="B1627" s="7"/>
    </row>
    <row r="1628" spans="1:2" ht="12.75">
      <c r="A1628" s="7"/>
      <c r="B1628" s="7"/>
    </row>
    <row r="1629" spans="1:2" ht="12.75">
      <c r="A1629" s="7"/>
      <c r="B1629" s="7"/>
    </row>
    <row r="1630" spans="1:2" ht="12.75">
      <c r="A1630" s="7"/>
      <c r="B1630" s="7"/>
    </row>
    <row r="1631" spans="1:2" ht="12.75">
      <c r="A1631" s="7"/>
      <c r="B1631" s="7"/>
    </row>
    <row r="1632" spans="1:2" ht="12.75">
      <c r="A1632" s="7"/>
      <c r="B1632" s="7"/>
    </row>
    <row r="1633" spans="1:2" ht="12.75">
      <c r="A1633" s="7"/>
      <c r="B1633" s="7"/>
    </row>
    <row r="1634" spans="1:2" ht="12.75">
      <c r="A1634" s="7"/>
      <c r="B1634" s="7"/>
    </row>
    <row r="1635" spans="1:2" ht="12.75">
      <c r="A1635" s="7"/>
      <c r="B1635" s="7"/>
    </row>
    <row r="1636" spans="1:2" ht="12.75">
      <c r="A1636" s="7"/>
      <c r="B1636" s="7"/>
    </row>
    <row r="1637" spans="1:2" ht="12.75">
      <c r="A1637" s="7"/>
      <c r="B1637" s="7"/>
    </row>
    <row r="1638" spans="1:2" ht="12.75">
      <c r="A1638" s="7"/>
      <c r="B1638" s="7"/>
    </row>
    <row r="1639" spans="1:2" ht="12.75">
      <c r="A1639" s="7"/>
      <c r="B1639" s="7"/>
    </row>
    <row r="1640" spans="1:2" ht="12.75">
      <c r="A1640" s="7"/>
      <c r="B1640" s="7"/>
    </row>
    <row r="1641" spans="1:2" ht="12.75">
      <c r="A1641" s="7"/>
      <c r="B1641" s="7"/>
    </row>
    <row r="1642" spans="1:2" ht="12.75">
      <c r="A1642" s="7"/>
      <c r="B1642" s="7"/>
    </row>
    <row r="1643" spans="1:2" ht="12.75">
      <c r="A1643" s="7"/>
      <c r="B1643" s="7"/>
    </row>
    <row r="1644" spans="1:2" ht="12.75">
      <c r="A1644" s="7"/>
      <c r="B1644" s="7"/>
    </row>
    <row r="1645" spans="1:2" ht="12.75">
      <c r="A1645" s="7"/>
      <c r="B1645" s="7"/>
    </row>
    <row r="1646" spans="1:2" ht="12.75">
      <c r="A1646" s="7"/>
      <c r="B1646" s="7"/>
    </row>
    <row r="1647" spans="1:2" ht="12.75">
      <c r="A1647" s="7"/>
      <c r="B1647" s="7"/>
    </row>
    <row r="1648" spans="1:2" ht="12.75">
      <c r="A1648" s="7"/>
      <c r="B1648" s="7"/>
    </row>
    <row r="1649" spans="1:2" ht="12.75">
      <c r="A1649" s="7"/>
      <c r="B1649" s="7"/>
    </row>
    <row r="1650" spans="1:2" ht="12.75">
      <c r="A1650" s="7"/>
      <c r="B1650" s="7"/>
    </row>
    <row r="1651" spans="1:2" ht="12.75">
      <c r="A1651" s="7"/>
      <c r="B1651" s="7"/>
    </row>
    <row r="1652" spans="1:2" ht="12.75">
      <c r="A1652" s="7"/>
      <c r="B1652" s="7"/>
    </row>
    <row r="1653" spans="1:2" ht="12.75">
      <c r="A1653" s="7"/>
      <c r="B1653" s="7"/>
    </row>
    <row r="1654" spans="1:2" ht="12.75">
      <c r="A1654" s="7"/>
      <c r="B1654" s="7"/>
    </row>
    <row r="1655" spans="1:2" ht="12.75">
      <c r="A1655" s="7"/>
      <c r="B1655" s="7"/>
    </row>
    <row r="1656" spans="1:2" ht="12.75">
      <c r="A1656" s="7"/>
      <c r="B1656" s="7"/>
    </row>
    <row r="1657" spans="1:2" ht="12.75">
      <c r="A1657" s="7"/>
      <c r="B1657" s="7"/>
    </row>
    <row r="1658" spans="1:2" ht="12.75">
      <c r="A1658" s="7"/>
      <c r="B1658" s="7"/>
    </row>
    <row r="1659" spans="1:2" ht="12.75">
      <c r="A1659" s="7"/>
      <c r="B1659" s="7"/>
    </row>
    <row r="1660" spans="1:2" ht="12.75">
      <c r="A1660" s="7"/>
      <c r="B1660" s="7"/>
    </row>
    <row r="1661" spans="1:2" ht="12.75">
      <c r="A1661" s="7"/>
      <c r="B1661" s="7"/>
    </row>
    <row r="1662" spans="1:2" ht="12.75">
      <c r="A1662" s="7"/>
      <c r="B1662" s="7"/>
    </row>
    <row r="1663" spans="1:2" ht="12.75">
      <c r="A1663" s="7"/>
      <c r="B1663" s="7"/>
    </row>
    <row r="1664" spans="1:2" ht="12.75">
      <c r="A1664" s="7"/>
      <c r="B1664" s="7"/>
    </row>
    <row r="1665" spans="1:2" ht="12.75">
      <c r="A1665" s="7"/>
      <c r="B1665" s="7"/>
    </row>
    <row r="1666" spans="1:2" ht="12.75">
      <c r="A1666" s="7"/>
      <c r="B1666" s="7"/>
    </row>
    <row r="1667" spans="1:2" ht="12.75">
      <c r="A1667" s="7"/>
      <c r="B1667" s="7"/>
    </row>
    <row r="1668" spans="1:2" ht="12.75">
      <c r="A1668" s="7"/>
      <c r="B1668" s="7"/>
    </row>
    <row r="1669" spans="1:2" ht="12.75">
      <c r="A1669" s="7"/>
      <c r="B1669" s="7"/>
    </row>
    <row r="1670" spans="1:2" ht="12.75">
      <c r="A1670" s="7"/>
      <c r="B1670" s="7"/>
    </row>
    <row r="1671" spans="1:2" ht="12.75">
      <c r="A1671" s="7"/>
      <c r="B1671" s="7"/>
    </row>
    <row r="1672" spans="1:2" ht="12.75">
      <c r="A1672" s="7"/>
      <c r="B1672" s="7"/>
    </row>
    <row r="1673" spans="1:2" ht="12.75">
      <c r="A1673" s="7"/>
      <c r="B1673" s="7"/>
    </row>
    <row r="1674" spans="1:2" ht="12.75">
      <c r="A1674" s="7"/>
      <c r="B1674" s="7"/>
    </row>
    <row r="1675" spans="1:2" ht="12.75">
      <c r="A1675" s="7"/>
      <c r="B1675" s="7"/>
    </row>
    <row r="1676" spans="1:2" ht="12.75">
      <c r="A1676" s="7"/>
      <c r="B1676" s="7"/>
    </row>
    <row r="1677" spans="1:2" ht="12.75">
      <c r="A1677" s="7"/>
      <c r="B1677" s="7"/>
    </row>
    <row r="1678" spans="1:2" ht="12.75">
      <c r="A1678" s="7"/>
      <c r="B1678" s="7"/>
    </row>
    <row r="1679" spans="1:2" ht="12.75">
      <c r="A1679" s="7"/>
      <c r="B1679" s="7"/>
    </row>
    <row r="1680" spans="1:2" ht="12.75">
      <c r="A1680" s="7"/>
      <c r="B1680" s="7"/>
    </row>
    <row r="1681" spans="1:2" ht="12.75">
      <c r="A1681" s="7"/>
      <c r="B1681" s="7"/>
    </row>
    <row r="1682" spans="1:2" ht="12.75">
      <c r="A1682" s="7"/>
      <c r="B1682" s="7"/>
    </row>
    <row r="1683" spans="1:2" ht="12.75">
      <c r="A1683" s="7"/>
      <c r="B1683" s="7"/>
    </row>
    <row r="1684" spans="1:2" ht="12.75">
      <c r="A1684" s="7"/>
      <c r="B1684" s="7"/>
    </row>
    <row r="1685" spans="1:2" ht="12.75">
      <c r="A1685" s="7"/>
      <c r="B1685" s="7"/>
    </row>
    <row r="1686" spans="1:2" ht="12.75">
      <c r="A1686" s="7"/>
      <c r="B1686" s="7"/>
    </row>
    <row r="1687" spans="1:2" ht="12.75">
      <c r="A1687" s="7"/>
      <c r="B1687" s="7"/>
    </row>
    <row r="1688" spans="1:2" ht="12.75">
      <c r="A1688" s="7"/>
      <c r="B1688" s="7"/>
    </row>
    <row r="1689" spans="1:2" ht="12.75">
      <c r="A1689" s="7"/>
      <c r="B1689" s="7"/>
    </row>
    <row r="1690" spans="1:2" ht="12.75">
      <c r="A1690" s="7"/>
      <c r="B1690" s="7"/>
    </row>
    <row r="1691" spans="1:2" ht="12.75">
      <c r="A1691" s="7"/>
      <c r="B1691" s="7"/>
    </row>
    <row r="1692" spans="1:2" ht="12.75">
      <c r="A1692" s="7"/>
      <c r="B1692" s="7"/>
    </row>
    <row r="1693" spans="1:2" ht="12.75">
      <c r="A1693" s="7"/>
      <c r="B1693" s="7"/>
    </row>
    <row r="1694" spans="1:2" ht="12.75">
      <c r="A1694" s="7"/>
      <c r="B1694" s="7"/>
    </row>
    <row r="1695" spans="1:2" ht="12.75">
      <c r="A1695" s="7"/>
      <c r="B1695" s="7"/>
    </row>
    <row r="1696" spans="1:2" ht="12.75">
      <c r="A1696" s="7"/>
      <c r="B1696" s="7"/>
    </row>
    <row r="1697" spans="1:2" ht="12.75">
      <c r="A1697" s="7"/>
      <c r="B1697" s="7"/>
    </row>
    <row r="1698" spans="1:2" ht="12.75">
      <c r="A1698" s="7"/>
      <c r="B1698" s="7"/>
    </row>
    <row r="1699" spans="1:2" ht="12.75">
      <c r="A1699" s="7"/>
      <c r="B1699" s="7"/>
    </row>
    <row r="1700" spans="1:2" ht="12.75">
      <c r="A1700" s="7"/>
      <c r="B1700" s="7"/>
    </row>
    <row r="1701" spans="1:2" ht="12.75">
      <c r="A1701" s="7"/>
      <c r="B1701" s="7"/>
    </row>
    <row r="1702" spans="1:2" ht="12.75">
      <c r="A1702" s="7"/>
      <c r="B1702" s="7"/>
    </row>
    <row r="1703" spans="1:2" ht="12.75">
      <c r="A1703" s="7"/>
      <c r="B1703" s="7"/>
    </row>
    <row r="1704" spans="1:2" ht="12.75">
      <c r="A1704" s="7"/>
      <c r="B1704" s="7"/>
    </row>
    <row r="1705" spans="1:2" ht="12.75">
      <c r="A1705" s="7"/>
      <c r="B1705" s="7"/>
    </row>
    <row r="1706" spans="1:2" ht="12.75">
      <c r="A1706" s="7"/>
      <c r="B1706" s="7"/>
    </row>
    <row r="1707" spans="1:2" ht="12.75">
      <c r="A1707" s="7"/>
      <c r="B1707" s="7"/>
    </row>
    <row r="1708" spans="1:2" ht="12.75">
      <c r="A1708" s="7"/>
      <c r="B1708" s="7"/>
    </row>
    <row r="1709" spans="1:2" ht="12.75">
      <c r="A1709" s="7"/>
      <c r="B1709" s="7"/>
    </row>
    <row r="1710" spans="1:2" ht="12.75">
      <c r="A1710" s="7"/>
      <c r="B1710" s="7"/>
    </row>
    <row r="1711" spans="1:2" ht="12.75">
      <c r="A1711" s="7"/>
      <c r="B1711" s="7"/>
    </row>
    <row r="1712" spans="1:2" ht="12.75">
      <c r="A1712" s="7"/>
      <c r="B1712" s="7"/>
    </row>
    <row r="1713" spans="1:2" ht="12.75">
      <c r="A1713" s="7"/>
      <c r="B1713" s="7"/>
    </row>
    <row r="1714" spans="1:2" ht="12.75">
      <c r="A1714" s="7"/>
      <c r="B1714" s="7"/>
    </row>
    <row r="1715" spans="1:2" ht="12.75">
      <c r="A1715" s="7"/>
      <c r="B1715" s="7"/>
    </row>
    <row r="1716" spans="1:2" ht="12.75">
      <c r="A1716" s="7"/>
      <c r="B1716" s="7"/>
    </row>
    <row r="1717" spans="1:2" ht="12.75">
      <c r="A1717" s="7"/>
      <c r="B1717" s="7"/>
    </row>
    <row r="1718" spans="1:2" ht="12.75">
      <c r="A1718" s="7"/>
      <c r="B1718" s="7"/>
    </row>
    <row r="1719" spans="1:2" ht="12.75">
      <c r="A1719" s="7"/>
      <c r="B1719" s="7"/>
    </row>
    <row r="1720" spans="1:2" ht="12.75">
      <c r="A1720" s="7"/>
      <c r="B1720" s="7"/>
    </row>
    <row r="1721" spans="1:2" ht="12.75">
      <c r="A1721" s="7"/>
      <c r="B1721" s="7"/>
    </row>
    <row r="1722" spans="1:2" ht="12.75">
      <c r="A1722" s="7"/>
      <c r="B1722" s="7"/>
    </row>
    <row r="1723" spans="1:2" ht="12.75">
      <c r="A1723" s="7"/>
      <c r="B1723" s="7"/>
    </row>
    <row r="1724" spans="1:2" ht="12.75">
      <c r="A1724" s="7"/>
      <c r="B1724" s="7"/>
    </row>
    <row r="1725" spans="1:2" ht="12.75">
      <c r="A1725" s="7"/>
      <c r="B1725" s="7"/>
    </row>
    <row r="1726" spans="1:2" ht="12.75">
      <c r="A1726" s="7"/>
      <c r="B1726" s="7"/>
    </row>
    <row r="1727" spans="1:2" ht="12.75">
      <c r="A1727" s="7"/>
      <c r="B1727" s="7"/>
    </row>
    <row r="1728" spans="1:2" ht="12.75">
      <c r="A1728" s="7"/>
      <c r="B1728" s="7"/>
    </row>
    <row r="1729" spans="1:2" ht="12.75">
      <c r="A1729" s="7"/>
      <c r="B1729" s="7"/>
    </row>
    <row r="1730" spans="1:2" ht="12.75">
      <c r="A1730" s="7"/>
      <c r="B1730" s="7"/>
    </row>
    <row r="1731" spans="1:2" ht="12.75">
      <c r="A1731" s="7"/>
      <c r="B1731" s="7"/>
    </row>
    <row r="1732" spans="1:2" ht="12.75">
      <c r="A1732" s="7"/>
      <c r="B1732" s="7"/>
    </row>
    <row r="1733" spans="1:2" ht="12.75">
      <c r="A1733" s="7"/>
      <c r="B1733" s="7"/>
    </row>
    <row r="1734" spans="1:2" ht="12.75">
      <c r="A1734" s="7"/>
      <c r="B1734" s="7"/>
    </row>
    <row r="1735" spans="1:2" ht="12.75">
      <c r="A1735" s="7"/>
      <c r="B1735" s="7"/>
    </row>
    <row r="1736" spans="1:2" ht="12.75">
      <c r="A1736" s="7"/>
      <c r="B1736" s="7"/>
    </row>
    <row r="1737" spans="1:2" ht="12.75">
      <c r="A1737" s="7"/>
      <c r="B1737" s="7"/>
    </row>
    <row r="1738" spans="1:2" ht="12.75">
      <c r="A1738" s="7"/>
      <c r="B1738" s="7"/>
    </row>
    <row r="1739" spans="1:2" ht="12.75">
      <c r="A1739" s="7"/>
      <c r="B1739" s="7"/>
    </row>
    <row r="1740" spans="1:2" ht="12.75">
      <c r="A1740" s="7"/>
      <c r="B1740" s="7"/>
    </row>
    <row r="1741" spans="1:2" ht="12.75">
      <c r="A1741" s="7"/>
      <c r="B1741" s="7"/>
    </row>
    <row r="1742" spans="1:2" ht="12.75">
      <c r="A1742" s="7"/>
      <c r="B1742" s="7"/>
    </row>
    <row r="1743" spans="1:2" ht="12.75">
      <c r="A1743" s="7"/>
      <c r="B1743" s="7"/>
    </row>
    <row r="1744" spans="1:2" ht="12.75">
      <c r="A1744" s="7"/>
      <c r="B1744" s="7"/>
    </row>
    <row r="1745" spans="1:2" ht="12.75">
      <c r="A1745" s="7"/>
      <c r="B1745" s="7"/>
    </row>
    <row r="1746" spans="1:2" ht="12.75">
      <c r="A1746" s="7"/>
      <c r="B1746" s="7"/>
    </row>
    <row r="1747" spans="1:2" ht="12.75">
      <c r="A1747" s="7"/>
      <c r="B1747" s="7"/>
    </row>
    <row r="1748" spans="1:2" ht="12.75">
      <c r="A1748" s="7"/>
      <c r="B1748" s="7"/>
    </row>
    <row r="1749" spans="1:2" ht="12.75">
      <c r="A1749" s="7"/>
      <c r="B1749" s="7"/>
    </row>
    <row r="1750" spans="1:2" ht="12.75">
      <c r="A1750" s="7"/>
      <c r="B1750" s="7"/>
    </row>
    <row r="1751" spans="1:2" ht="12.75">
      <c r="A1751" s="7"/>
      <c r="B1751" s="7"/>
    </row>
    <row r="1752" spans="1:2" ht="12.75">
      <c r="A1752" s="7"/>
      <c r="B1752" s="7"/>
    </row>
    <row r="1753" spans="1:2" ht="12.75">
      <c r="A1753" s="7"/>
      <c r="B1753" s="7"/>
    </row>
    <row r="1754" spans="1:2" ht="12.75">
      <c r="A1754" s="7"/>
      <c r="B1754" s="7"/>
    </row>
    <row r="1755" spans="1:2" ht="12.75">
      <c r="A1755" s="7"/>
      <c r="B1755" s="7"/>
    </row>
    <row r="1756" spans="1:2" ht="12.75">
      <c r="A1756" s="7"/>
      <c r="B1756" s="7"/>
    </row>
    <row r="1757" spans="1:2" ht="12.75">
      <c r="A1757" s="7"/>
      <c r="B1757" s="7"/>
    </row>
    <row r="1758" spans="1:2" ht="12.75">
      <c r="A1758" s="7"/>
      <c r="B1758" s="7"/>
    </row>
    <row r="1759" spans="1:2" ht="12.75">
      <c r="A1759" s="7"/>
      <c r="B1759" s="7"/>
    </row>
    <row r="1760" spans="1:2" ht="12.75">
      <c r="A1760" s="7"/>
      <c r="B1760" s="7"/>
    </row>
    <row r="1761" spans="1:2" ht="12.75">
      <c r="A1761" s="7"/>
      <c r="B1761" s="7"/>
    </row>
    <row r="1762" spans="1:2" ht="12.75">
      <c r="A1762" s="7"/>
      <c r="B1762" s="7"/>
    </row>
    <row r="1763" spans="1:2" ht="12.75">
      <c r="A1763" s="7"/>
      <c r="B1763" s="7"/>
    </row>
    <row r="1764" spans="1:2" ht="12.75">
      <c r="A1764" s="7"/>
      <c r="B1764" s="7"/>
    </row>
    <row r="1765" spans="1:2" ht="12.75">
      <c r="A1765" s="7"/>
      <c r="B1765" s="7"/>
    </row>
    <row r="1766" spans="1:2" ht="12.75">
      <c r="A1766" s="7"/>
      <c r="B1766" s="7"/>
    </row>
    <row r="1767" spans="1:2" ht="12.75">
      <c r="A1767" s="7"/>
      <c r="B1767" s="7"/>
    </row>
    <row r="1768" spans="1:2" ht="12.75">
      <c r="A1768" s="7"/>
      <c r="B1768" s="7"/>
    </row>
    <row r="1769" spans="1:2" ht="12.75">
      <c r="A1769" s="7"/>
      <c r="B1769" s="7"/>
    </row>
    <row r="1770" spans="1:2" ht="12.75">
      <c r="A1770" s="7"/>
      <c r="B1770" s="7"/>
    </row>
    <row r="1771" spans="1:2" ht="12.75">
      <c r="A1771" s="7"/>
      <c r="B1771" s="7"/>
    </row>
    <row r="1772" spans="1:2" ht="12.75">
      <c r="A1772" s="7"/>
      <c r="B1772" s="7"/>
    </row>
    <row r="1773" spans="1:2" ht="12.75">
      <c r="A1773" s="7"/>
      <c r="B1773" s="7"/>
    </row>
    <row r="1774" spans="1:2" ht="12.75">
      <c r="A1774" s="7"/>
      <c r="B1774" s="7"/>
    </row>
    <row r="1775" spans="1:2" ht="12.75">
      <c r="A1775" s="7"/>
      <c r="B1775" s="7"/>
    </row>
    <row r="1776" spans="1:2" ht="12.75">
      <c r="A1776" s="7"/>
      <c r="B1776" s="7"/>
    </row>
    <row r="1777" spans="1:2" ht="12.75">
      <c r="A1777" s="7"/>
      <c r="B1777" s="7"/>
    </row>
    <row r="1778" spans="1:2" ht="12.75">
      <c r="A1778" s="7"/>
      <c r="B1778" s="7"/>
    </row>
    <row r="1779" spans="1:2" ht="12.75">
      <c r="A1779" s="7"/>
      <c r="B1779" s="7"/>
    </row>
    <row r="1780" spans="1:2" ht="12.75">
      <c r="A1780" s="7"/>
      <c r="B1780" s="7"/>
    </row>
    <row r="1781" spans="1:2" ht="12.75">
      <c r="A1781" s="7"/>
      <c r="B1781" s="7"/>
    </row>
    <row r="1782" spans="1:2" ht="12.75">
      <c r="A1782" s="7"/>
      <c r="B1782" s="7"/>
    </row>
    <row r="1783" spans="1:2" ht="12.75">
      <c r="A1783" s="7"/>
      <c r="B1783" s="7"/>
    </row>
    <row r="1784" spans="1:2" ht="12.75">
      <c r="A1784" s="7"/>
      <c r="B1784" s="7"/>
    </row>
    <row r="1785" spans="1:2" ht="12.75">
      <c r="A1785" s="7"/>
      <c r="B1785" s="7"/>
    </row>
    <row r="1786" spans="1:2" ht="12.75">
      <c r="A1786" s="7"/>
      <c r="B1786" s="7"/>
    </row>
    <row r="1787" spans="1:2" ht="12.75">
      <c r="A1787" s="7"/>
      <c r="B1787" s="7"/>
    </row>
    <row r="1788" spans="1:2" ht="12.75">
      <c r="A1788" s="7"/>
      <c r="B1788" s="7"/>
    </row>
    <row r="1789" spans="1:2" ht="12.75">
      <c r="A1789" s="7"/>
      <c r="B1789" s="7"/>
    </row>
    <row r="1790" spans="1:2" ht="12.75">
      <c r="A1790" s="7"/>
      <c r="B1790" s="7"/>
    </row>
    <row r="1791" spans="1:2" ht="12.75">
      <c r="A1791" s="7"/>
      <c r="B1791" s="7"/>
    </row>
    <row r="1792" spans="1:2" ht="12.75">
      <c r="A1792" s="7"/>
      <c r="B1792" s="7"/>
    </row>
    <row r="1793" spans="1:2" ht="12.75">
      <c r="A1793" s="7"/>
      <c r="B1793" s="7"/>
    </row>
    <row r="1794" spans="1:2" ht="12.75">
      <c r="A1794" s="7"/>
      <c r="B1794" s="7"/>
    </row>
    <row r="1795" spans="1:2" ht="12.75">
      <c r="A1795" s="7"/>
      <c r="B1795" s="7"/>
    </row>
    <row r="1796" spans="1:2" ht="12.75">
      <c r="A1796" s="7"/>
      <c r="B1796" s="7"/>
    </row>
    <row r="1797" spans="1:2" ht="12.75">
      <c r="A1797" s="7"/>
      <c r="B1797" s="7"/>
    </row>
    <row r="1798" spans="1:2" ht="12.75">
      <c r="A1798" s="7"/>
      <c r="B1798" s="7"/>
    </row>
    <row r="1799" spans="1:2" ht="12.75">
      <c r="A1799" s="7"/>
      <c r="B1799" s="7"/>
    </row>
    <row r="1800" spans="1:2" ht="12.75">
      <c r="A1800" s="7"/>
      <c r="B1800" s="7"/>
    </row>
    <row r="1801" spans="1:2" ht="12.75">
      <c r="A1801" s="7"/>
      <c r="B1801" s="7"/>
    </row>
    <row r="1802" spans="1:2" ht="12.75">
      <c r="A1802" s="7"/>
      <c r="B1802" s="7"/>
    </row>
    <row r="1803" spans="1:2" ht="12.75">
      <c r="A1803" s="7"/>
      <c r="B1803" s="7"/>
    </row>
    <row r="1804" spans="1:2" ht="12.75">
      <c r="A1804" s="7"/>
      <c r="B1804" s="7"/>
    </row>
    <row r="1805" spans="1:2" ht="12.75">
      <c r="A1805" s="7"/>
      <c r="B1805" s="7"/>
    </row>
    <row r="1806" spans="1:2" ht="12.75">
      <c r="A1806" s="7"/>
      <c r="B1806" s="7"/>
    </row>
    <row r="1807" spans="1:2" ht="12.75">
      <c r="A1807" s="7"/>
      <c r="B1807" s="7"/>
    </row>
    <row r="1808" spans="1:2" ht="12.75">
      <c r="A1808" s="7"/>
      <c r="B1808" s="7"/>
    </row>
    <row r="1809" spans="1:2" ht="12.75">
      <c r="A1809" s="7"/>
      <c r="B1809" s="7"/>
    </row>
    <row r="1810" spans="1:2" ht="12.75">
      <c r="A1810" s="7"/>
      <c r="B1810" s="7"/>
    </row>
    <row r="1811" spans="1:2" ht="12.75">
      <c r="A1811" s="7"/>
      <c r="B1811" s="7"/>
    </row>
    <row r="1812" spans="1:2" ht="12.75">
      <c r="A1812" s="7"/>
      <c r="B1812" s="7"/>
    </row>
    <row r="1813" spans="1:2" ht="12.75">
      <c r="A1813" s="7"/>
      <c r="B1813" s="7"/>
    </row>
    <row r="1814" spans="1:2" ht="12.75">
      <c r="A1814" s="7"/>
      <c r="B1814" s="7"/>
    </row>
    <row r="1815" spans="1:2" ht="12.75">
      <c r="A1815" s="7"/>
      <c r="B1815" s="7"/>
    </row>
    <row r="1816" spans="1:2" ht="12.75">
      <c r="A1816" s="7"/>
      <c r="B1816" s="7"/>
    </row>
    <row r="1817" spans="1:2" ht="12.75">
      <c r="A1817" s="7"/>
      <c r="B1817" s="7"/>
    </row>
    <row r="1818" spans="1:2" ht="12.75">
      <c r="A1818" s="7"/>
      <c r="B1818" s="7"/>
    </row>
    <row r="1819" spans="1:2" ht="12.75">
      <c r="A1819" s="7"/>
      <c r="B1819" s="7"/>
    </row>
    <row r="1820" spans="1:2" ht="12.75">
      <c r="A1820" s="7"/>
      <c r="B1820" s="7"/>
    </row>
    <row r="1821" spans="1:2" ht="12.75">
      <c r="A1821" s="7"/>
      <c r="B1821" s="7"/>
    </row>
    <row r="1822" spans="1:2" ht="12.75">
      <c r="A1822" s="7"/>
      <c r="B1822" s="7"/>
    </row>
    <row r="1823" spans="1:2" ht="12.75">
      <c r="A1823" s="7"/>
      <c r="B1823" s="7"/>
    </row>
    <row r="1824" spans="1:2" ht="12.75">
      <c r="A1824" s="7"/>
      <c r="B1824" s="7"/>
    </row>
    <row r="1825" spans="1:2" ht="12.75">
      <c r="A1825" s="7"/>
      <c r="B1825" s="7"/>
    </row>
    <row r="1826" spans="1:2" ht="12.75">
      <c r="A1826" s="7"/>
      <c r="B1826" s="7"/>
    </row>
    <row r="1827" spans="1:2" ht="12.75">
      <c r="A1827" s="7"/>
      <c r="B1827" s="7"/>
    </row>
    <row r="1828" spans="1:2" ht="12.75">
      <c r="A1828" s="7"/>
      <c r="B1828" s="7"/>
    </row>
    <row r="1829" spans="1:2" ht="12.75">
      <c r="A1829" s="7"/>
      <c r="B1829" s="7"/>
    </row>
    <row r="1830" spans="1:2" ht="12.75">
      <c r="A1830" s="7"/>
      <c r="B1830" s="7"/>
    </row>
    <row r="1831" spans="1:2" ht="12.75">
      <c r="A1831" s="7"/>
      <c r="B1831" s="7"/>
    </row>
    <row r="1832" spans="1:2" ht="12.75">
      <c r="A1832" s="7"/>
      <c r="B1832" s="7"/>
    </row>
    <row r="1833" spans="1:2" ht="12.75">
      <c r="A1833" s="7"/>
      <c r="B1833" s="7"/>
    </row>
    <row r="1834" spans="1:2" ht="12.75">
      <c r="A1834" s="7"/>
      <c r="B1834" s="7"/>
    </row>
    <row r="1835" spans="1:2" ht="12.75">
      <c r="A1835" s="7"/>
      <c r="B1835" s="7"/>
    </row>
    <row r="1836" spans="1:2" ht="12.75">
      <c r="A1836" s="7"/>
      <c r="B1836" s="7"/>
    </row>
    <row r="1837" spans="1:2" ht="12.75">
      <c r="A1837" s="7"/>
      <c r="B1837" s="7"/>
    </row>
    <row r="1838" spans="1:2" ht="12.75">
      <c r="A1838" s="7"/>
      <c r="B1838" s="7"/>
    </row>
    <row r="1839" spans="1:2" ht="12.75">
      <c r="A1839" s="7"/>
      <c r="B1839" s="7"/>
    </row>
    <row r="1840" spans="1:2" ht="12.75">
      <c r="A1840" s="7"/>
      <c r="B1840" s="7"/>
    </row>
    <row r="1841" spans="1:2" ht="12.75">
      <c r="A1841" s="7"/>
      <c r="B1841" s="7"/>
    </row>
    <row r="1842" spans="1:2" ht="12.75">
      <c r="A1842" s="7"/>
      <c r="B1842" s="7"/>
    </row>
    <row r="1843" spans="1:2" ht="12.75">
      <c r="A1843" s="7"/>
      <c r="B1843" s="7"/>
    </row>
    <row r="1844" spans="1:2" ht="12.75">
      <c r="A1844" s="7"/>
      <c r="B1844" s="7"/>
    </row>
    <row r="1845" spans="1:2" ht="12.75">
      <c r="A1845" s="7"/>
      <c r="B1845" s="7"/>
    </row>
    <row r="1846" spans="1:2" ht="12.75">
      <c r="A1846" s="7"/>
      <c r="B1846" s="7"/>
    </row>
    <row r="1847" spans="1:2" ht="12.75">
      <c r="A1847" s="7"/>
      <c r="B1847" s="7"/>
    </row>
    <row r="1848" spans="1:2" ht="12.75">
      <c r="A1848" s="7"/>
      <c r="B1848" s="7"/>
    </row>
    <row r="1849" spans="1:2" ht="12.75">
      <c r="A1849" s="7"/>
      <c r="B1849" s="7"/>
    </row>
    <row r="1850" spans="1:2" ht="12.75">
      <c r="A1850" s="7"/>
      <c r="B1850" s="7"/>
    </row>
    <row r="1851" spans="1:2" ht="12.75">
      <c r="A1851" s="7"/>
      <c r="B1851" s="7"/>
    </row>
    <row r="1852" spans="1:2" ht="12.75">
      <c r="A1852" s="7"/>
      <c r="B1852" s="7"/>
    </row>
    <row r="1853" spans="1:2" ht="12.75">
      <c r="A1853" s="7"/>
      <c r="B1853" s="7"/>
    </row>
    <row r="1854" spans="1:2" ht="12.75">
      <c r="A1854" s="7"/>
      <c r="B1854" s="7"/>
    </row>
    <row r="1855" spans="1:2" ht="12.75">
      <c r="A1855" s="7"/>
      <c r="B1855" s="7"/>
    </row>
    <row r="1856" spans="1:2" ht="12.75">
      <c r="A1856" s="7"/>
      <c r="B1856" s="7"/>
    </row>
    <row r="1857" spans="1:2" ht="12.75">
      <c r="A1857" s="7"/>
      <c r="B1857" s="7"/>
    </row>
    <row r="1858" spans="1:2" ht="12.75">
      <c r="A1858" s="7"/>
      <c r="B1858" s="7"/>
    </row>
    <row r="1859" spans="1:2" ht="12.75">
      <c r="A1859" s="7"/>
      <c r="B1859" s="7"/>
    </row>
    <row r="1860" spans="1:2" ht="12.75">
      <c r="A1860" s="7"/>
      <c r="B1860" s="7"/>
    </row>
    <row r="1861" spans="1:2" ht="12.75">
      <c r="A1861" s="7"/>
      <c r="B1861" s="7"/>
    </row>
    <row r="1862" spans="1:2" ht="12.75">
      <c r="A1862" s="7"/>
      <c r="B1862" s="7"/>
    </row>
    <row r="1863" spans="1:2" ht="12.75">
      <c r="A1863" s="7"/>
      <c r="B1863" s="7"/>
    </row>
    <row r="1864" spans="1:2" ht="12.75">
      <c r="A1864" s="7"/>
      <c r="B1864" s="7"/>
    </row>
    <row r="1865" spans="1:2" ht="12.75">
      <c r="A1865" s="7"/>
      <c r="B1865" s="7"/>
    </row>
    <row r="1866" spans="1:2" ht="12.75">
      <c r="A1866" s="7"/>
      <c r="B1866" s="7"/>
    </row>
    <row r="1867" spans="1:2" ht="12.75">
      <c r="A1867" s="7"/>
      <c r="B1867" s="7"/>
    </row>
    <row r="1868" spans="1:2" ht="12.75">
      <c r="A1868" s="7"/>
      <c r="B1868" s="7"/>
    </row>
    <row r="1869" spans="1:2" ht="12.75">
      <c r="A1869" s="7"/>
      <c r="B1869" s="7"/>
    </row>
    <row r="1870" spans="1:2" ht="12.75">
      <c r="A1870" s="7"/>
      <c r="B1870" s="7"/>
    </row>
    <row r="1871" spans="1:2" ht="12.75">
      <c r="A1871" s="7"/>
      <c r="B1871" s="7"/>
    </row>
    <row r="1872" spans="1:2" ht="12.75">
      <c r="A1872" s="7"/>
      <c r="B1872" s="7"/>
    </row>
    <row r="1873" spans="1:2" ht="12.75">
      <c r="A1873" s="7"/>
      <c r="B1873" s="7"/>
    </row>
    <row r="1874" spans="1:2" ht="12.75">
      <c r="A1874" s="7"/>
      <c r="B1874" s="7"/>
    </row>
    <row r="1875" spans="1:2" ht="12.75">
      <c r="A1875" s="7"/>
      <c r="B1875" s="7"/>
    </row>
    <row r="1876" spans="1:2" ht="12.75">
      <c r="A1876" s="7"/>
      <c r="B1876" s="7"/>
    </row>
    <row r="1877" spans="1:2" ht="12.75">
      <c r="A1877" s="7"/>
      <c r="B1877" s="7"/>
    </row>
    <row r="1878" spans="1:2" ht="12.75">
      <c r="A1878" s="7"/>
      <c r="B1878" s="7"/>
    </row>
    <row r="1879" spans="1:2" ht="12.75">
      <c r="A1879" s="7"/>
      <c r="B1879" s="7"/>
    </row>
    <row r="1880" spans="1:2" ht="12.75">
      <c r="A1880" s="7"/>
      <c r="B1880" s="7"/>
    </row>
    <row r="1881" spans="1:2" ht="12.75">
      <c r="A1881" s="7"/>
      <c r="B1881" s="7"/>
    </row>
    <row r="1882" spans="1:2" ht="12.75">
      <c r="A1882" s="7"/>
      <c r="B1882" s="7"/>
    </row>
    <row r="1883" spans="1:2" ht="12.75">
      <c r="A1883" s="7"/>
      <c r="B1883" s="7"/>
    </row>
    <row r="1884" spans="1:2" ht="12.75">
      <c r="A1884" s="7"/>
      <c r="B1884" s="7"/>
    </row>
    <row r="1885" spans="1:2" ht="12.75">
      <c r="A1885" s="7"/>
      <c r="B1885" s="7"/>
    </row>
    <row r="1886" spans="1:2" ht="12.75">
      <c r="A1886" s="7"/>
      <c r="B1886" s="7"/>
    </row>
    <row r="1887" spans="1:2" ht="12.75">
      <c r="A1887" s="7"/>
      <c r="B1887" s="7"/>
    </row>
    <row r="1888" spans="1:2" ht="12.75">
      <c r="A1888" s="7"/>
      <c r="B1888" s="7"/>
    </row>
    <row r="1889" spans="1:2" ht="12.75">
      <c r="A1889" s="7"/>
      <c r="B1889" s="7"/>
    </row>
    <row r="1890" spans="1:2" ht="12.75">
      <c r="A1890" s="7"/>
      <c r="B1890" s="7"/>
    </row>
    <row r="1891" spans="1:2" ht="12.75">
      <c r="A1891" s="7"/>
      <c r="B1891" s="7"/>
    </row>
    <row r="1892" spans="1:2" ht="12.75">
      <c r="A1892" s="7"/>
      <c r="B1892" s="7"/>
    </row>
    <row r="1893" spans="1:2" ht="12.75">
      <c r="A1893" s="7"/>
      <c r="B1893" s="7"/>
    </row>
    <row r="1894" spans="1:2" ht="12.75">
      <c r="A1894" s="7"/>
      <c r="B1894" s="7"/>
    </row>
    <row r="1895" spans="1:2" ht="12.75">
      <c r="A1895" s="7"/>
      <c r="B1895" s="7"/>
    </row>
    <row r="1896" spans="1:2" ht="12.75">
      <c r="A1896" s="7"/>
      <c r="B1896" s="7"/>
    </row>
    <row r="1897" spans="1:2" ht="12.75">
      <c r="A1897" s="7"/>
      <c r="B1897" s="7"/>
    </row>
    <row r="1898" spans="1:2" ht="12.75">
      <c r="A1898" s="7"/>
      <c r="B1898" s="7"/>
    </row>
    <row r="1899" spans="1:2" ht="12.75">
      <c r="A1899" s="7"/>
      <c r="B1899" s="7"/>
    </row>
    <row r="1900" spans="1:2" ht="12.75">
      <c r="A1900" s="7"/>
      <c r="B1900" s="7"/>
    </row>
    <row r="1901" spans="1:2" ht="12.75">
      <c r="A1901" s="7"/>
      <c r="B1901" s="7"/>
    </row>
    <row r="1902" spans="1:2" ht="12.75">
      <c r="A1902" s="7"/>
      <c r="B1902" s="7"/>
    </row>
    <row r="1903" spans="1:2" ht="12.75">
      <c r="A1903" s="7"/>
      <c r="B1903" s="7"/>
    </row>
    <row r="1904" spans="1:2" ht="12.75">
      <c r="A1904" s="7"/>
      <c r="B1904" s="7"/>
    </row>
    <row r="1905" spans="1:2" ht="12.75">
      <c r="A1905" s="7"/>
      <c r="B1905" s="7"/>
    </row>
    <row r="1906" spans="1:2" ht="12.75">
      <c r="A1906" s="7"/>
      <c r="B1906" s="7"/>
    </row>
    <row r="1907" spans="1:2" ht="12.75">
      <c r="A1907" s="7"/>
      <c r="B1907" s="7"/>
    </row>
    <row r="1908" spans="1:2" ht="12.75">
      <c r="A1908" s="7"/>
      <c r="B1908" s="7"/>
    </row>
    <row r="1909" spans="1:2" ht="12.75">
      <c r="A1909" s="7"/>
      <c r="B1909" s="7"/>
    </row>
    <row r="1910" spans="1:2" ht="12.75">
      <c r="A1910" s="7"/>
      <c r="B1910" s="7"/>
    </row>
    <row r="1911" spans="1:2" ht="12.75">
      <c r="A1911" s="7"/>
      <c r="B1911" s="7"/>
    </row>
    <row r="1912" spans="1:2" ht="12.75">
      <c r="A1912" s="7"/>
      <c r="B1912" s="7"/>
    </row>
    <row r="1913" spans="1:2" ht="12.75">
      <c r="A1913" s="7"/>
      <c r="B1913" s="7"/>
    </row>
    <row r="1914" spans="1:2" ht="12.75">
      <c r="A1914" s="7"/>
      <c r="B1914" s="7"/>
    </row>
    <row r="1915" spans="1:2" ht="12.75">
      <c r="A1915" s="7"/>
      <c r="B1915" s="7"/>
    </row>
    <row r="1916" spans="1:2" ht="12.75">
      <c r="A1916" s="7"/>
      <c r="B1916" s="7"/>
    </row>
    <row r="1917" spans="1:2" ht="12.75">
      <c r="A1917" s="7"/>
      <c r="B1917" s="7"/>
    </row>
    <row r="1918" spans="1:2" ht="12.75">
      <c r="A1918" s="7"/>
      <c r="B1918" s="7"/>
    </row>
    <row r="1919" spans="1:2" ht="12.75">
      <c r="A1919" s="7"/>
      <c r="B1919" s="7"/>
    </row>
    <row r="1920" spans="1:2" ht="12.75">
      <c r="A1920" s="7"/>
      <c r="B1920" s="7"/>
    </row>
    <row r="1921" spans="1:2" ht="12.75">
      <c r="A1921" s="7"/>
      <c r="B1921" s="7"/>
    </row>
    <row r="1922" spans="1:2" ht="12.75">
      <c r="A1922" s="7"/>
      <c r="B1922" s="7"/>
    </row>
    <row r="1923" spans="1:2" ht="12.75">
      <c r="A1923" s="7"/>
      <c r="B1923" s="7"/>
    </row>
    <row r="1924" spans="1:2" ht="12.75">
      <c r="A1924" s="7"/>
      <c r="B1924" s="7"/>
    </row>
    <row r="1925" spans="1:2" ht="12.75">
      <c r="A1925" s="7"/>
      <c r="B1925" s="7"/>
    </row>
    <row r="1926" spans="1:2" ht="12.75">
      <c r="A1926" s="7"/>
      <c r="B1926" s="7"/>
    </row>
    <row r="1927" spans="1:2" ht="12.75">
      <c r="A1927" s="7"/>
      <c r="B1927" s="7"/>
    </row>
    <row r="1928" spans="1:2" ht="12.75">
      <c r="A1928" s="7"/>
      <c r="B1928" s="7"/>
    </row>
    <row r="1929" spans="1:2" ht="12.75">
      <c r="A1929" s="7"/>
      <c r="B1929" s="7"/>
    </row>
    <row r="1930" spans="1:2" ht="12.75">
      <c r="A1930" s="7"/>
      <c r="B1930" s="7"/>
    </row>
    <row r="1931" spans="1:2" ht="12.75">
      <c r="A1931" s="7"/>
      <c r="B1931" s="7"/>
    </row>
    <row r="1932" spans="1:2" ht="12.75">
      <c r="A1932" s="7"/>
      <c r="B1932" s="7"/>
    </row>
    <row r="1933" spans="1:2" ht="12.75">
      <c r="A1933" s="7"/>
      <c r="B1933" s="7"/>
    </row>
    <row r="1934" spans="1:2" ht="12.75">
      <c r="A1934" s="7"/>
      <c r="B1934" s="7"/>
    </row>
    <row r="1935" spans="1:2" ht="12.75">
      <c r="A1935" s="7"/>
      <c r="B1935" s="7"/>
    </row>
    <row r="1936" spans="1:2" ht="12.75">
      <c r="A1936" s="7"/>
      <c r="B1936" s="7"/>
    </row>
    <row r="1937" spans="1:2" ht="12.75">
      <c r="A1937" s="7"/>
      <c r="B1937" s="7"/>
    </row>
    <row r="1938" spans="1:2" ht="12.75">
      <c r="A1938" s="7"/>
      <c r="B1938" s="7"/>
    </row>
    <row r="1939" spans="1:2" ht="12.75">
      <c r="A1939" s="7"/>
      <c r="B1939" s="7"/>
    </row>
    <row r="1940" spans="1:2" ht="12.75">
      <c r="A1940" s="7"/>
      <c r="B1940" s="7"/>
    </row>
    <row r="1941" spans="1:2" ht="12.75">
      <c r="A1941" s="7"/>
      <c r="B1941" s="7"/>
    </row>
    <row r="1942" spans="1:2" ht="12.75">
      <c r="A1942" s="7"/>
      <c r="B1942" s="7"/>
    </row>
    <row r="1943" spans="1:2" ht="12.75">
      <c r="A1943" s="7"/>
      <c r="B1943" s="7"/>
    </row>
    <row r="1944" spans="1:2" ht="12.75">
      <c r="A1944" s="7"/>
      <c r="B1944" s="7"/>
    </row>
    <row r="1945" spans="1:2" ht="12.75">
      <c r="A1945" s="7"/>
      <c r="B1945" s="7"/>
    </row>
    <row r="1946" spans="1:2" ht="12.75">
      <c r="A1946" s="7"/>
      <c r="B1946" s="7"/>
    </row>
    <row r="1947" spans="1:2" ht="12.75">
      <c r="A1947" s="7"/>
      <c r="B1947" s="7"/>
    </row>
    <row r="1948" spans="1:2" ht="12.75">
      <c r="A1948" s="7"/>
      <c r="B1948" s="7"/>
    </row>
    <row r="1949" spans="1:2" ht="12.75">
      <c r="A1949" s="7"/>
      <c r="B1949" s="7"/>
    </row>
    <row r="1950" spans="1:2" ht="12.75">
      <c r="A1950" s="7"/>
      <c r="B1950" s="7"/>
    </row>
    <row r="1951" spans="1:2" ht="12.75">
      <c r="A1951" s="7"/>
      <c r="B1951" s="7"/>
    </row>
    <row r="1952" spans="1:2" ht="12.75">
      <c r="A1952" s="7"/>
      <c r="B1952" s="7"/>
    </row>
    <row r="1953" spans="1:2" ht="12.75">
      <c r="A1953" s="7"/>
      <c r="B1953" s="7"/>
    </row>
    <row r="1954" spans="1:2" ht="12.75">
      <c r="A1954" s="7"/>
      <c r="B1954" s="7"/>
    </row>
    <row r="1955" spans="1:2" ht="12.75">
      <c r="A1955" s="7"/>
      <c r="B1955" s="7"/>
    </row>
    <row r="1956" spans="1:2" ht="12.75">
      <c r="A1956" s="7"/>
      <c r="B1956" s="7"/>
    </row>
    <row r="1957" spans="1:2" ht="12.75">
      <c r="A1957" s="7"/>
      <c r="B1957" s="7"/>
    </row>
    <row r="1958" spans="1:2" ht="12.75">
      <c r="A1958" s="7"/>
      <c r="B1958" s="7"/>
    </row>
    <row r="1959" spans="1:2" ht="12.75">
      <c r="A1959" s="7"/>
      <c r="B1959" s="7"/>
    </row>
    <row r="1960" spans="1:2" ht="12.75">
      <c r="A1960" s="7"/>
      <c r="B1960" s="7"/>
    </row>
    <row r="1961" spans="1:2" ht="12.75">
      <c r="A1961" s="7"/>
      <c r="B1961" s="7"/>
    </row>
    <row r="1962" spans="1:2" ht="12.75">
      <c r="A1962" s="7"/>
      <c r="B1962" s="7"/>
    </row>
    <row r="1963" spans="1:2" ht="12.75">
      <c r="A1963" s="7"/>
      <c r="B1963" s="7"/>
    </row>
    <row r="1964" spans="1:2" ht="12.75">
      <c r="A1964" s="7"/>
      <c r="B1964" s="7"/>
    </row>
    <row r="1965" spans="1:2" ht="12.75">
      <c r="A1965" s="7"/>
      <c r="B1965" s="7"/>
    </row>
    <row r="1966" spans="1:2" ht="12.75">
      <c r="A1966" s="7"/>
      <c r="B1966" s="7"/>
    </row>
    <row r="1967" spans="1:2" ht="12.75">
      <c r="A1967" s="7"/>
      <c r="B1967" s="7"/>
    </row>
    <row r="1968" spans="1:2" ht="12.75">
      <c r="A1968" s="7"/>
      <c r="B1968" s="7"/>
    </row>
    <row r="1969" spans="1:2" ht="12.75">
      <c r="A1969" s="7"/>
      <c r="B1969" s="7"/>
    </row>
    <row r="1970" spans="1:2" ht="12.75">
      <c r="A1970" s="7"/>
      <c r="B1970" s="7"/>
    </row>
    <row r="1971" spans="1:2" ht="12.75">
      <c r="A1971" s="7"/>
      <c r="B1971" s="7"/>
    </row>
    <row r="1972" spans="1:2" ht="12.75">
      <c r="A1972" s="7"/>
      <c r="B1972" s="7"/>
    </row>
    <row r="1973" spans="1:2" ht="12.75">
      <c r="A1973" s="7"/>
      <c r="B1973" s="7"/>
    </row>
    <row r="1974" spans="1:2" ht="12.75">
      <c r="A1974" s="7"/>
      <c r="B1974" s="7"/>
    </row>
    <row r="1975" spans="1:2" ht="12.75">
      <c r="A1975" s="7"/>
      <c r="B1975" s="7"/>
    </row>
    <row r="1976" spans="1:2" ht="12.75">
      <c r="A1976" s="7"/>
      <c r="B1976" s="7"/>
    </row>
    <row r="1977" spans="1:2" ht="12.75">
      <c r="A1977" s="7"/>
      <c r="B1977" s="7"/>
    </row>
    <row r="1978" spans="1:2" ht="12.75">
      <c r="A1978" s="7"/>
      <c r="B1978" s="7"/>
    </row>
    <row r="1979" spans="1:2" ht="12.75">
      <c r="A1979" s="7"/>
      <c r="B1979" s="7"/>
    </row>
    <row r="1980" spans="1:2" ht="12.75">
      <c r="A1980" s="7"/>
      <c r="B1980" s="7"/>
    </row>
    <row r="1981" spans="1:2" ht="12.75">
      <c r="A1981" s="7"/>
      <c r="B1981" s="7"/>
    </row>
    <row r="1982" spans="1:2" ht="12.75">
      <c r="A1982" s="7"/>
      <c r="B1982" s="7"/>
    </row>
    <row r="1983" spans="1:2" ht="12.75">
      <c r="A1983" s="7"/>
      <c r="B1983" s="7"/>
    </row>
    <row r="1984" spans="1:2" ht="12.75">
      <c r="A1984" s="7"/>
      <c r="B1984" s="7"/>
    </row>
    <row r="1985" spans="1:2" ht="12.75">
      <c r="A1985" s="7"/>
      <c r="B1985" s="7"/>
    </row>
    <row r="1986" spans="1:2" ht="12.75">
      <c r="A1986" s="7"/>
      <c r="B1986" s="7"/>
    </row>
    <row r="1987" spans="1:2" ht="12.75">
      <c r="A1987" s="7"/>
      <c r="B1987" s="7"/>
    </row>
    <row r="1988" spans="1:2" ht="12.75">
      <c r="A1988" s="7"/>
      <c r="B1988" s="7"/>
    </row>
    <row r="1989" spans="1:2" ht="12.75">
      <c r="A1989" s="7"/>
      <c r="B1989" s="7"/>
    </row>
    <row r="1990" spans="1:2" ht="12.75">
      <c r="A1990" s="7"/>
      <c r="B1990" s="7"/>
    </row>
    <row r="1991" spans="1:2" ht="12.75">
      <c r="A1991" s="7"/>
      <c r="B1991" s="7"/>
    </row>
    <row r="1992" spans="1:2" ht="12.75">
      <c r="A1992" s="7"/>
      <c r="B1992" s="7"/>
    </row>
    <row r="1993" spans="1:2" ht="12.75">
      <c r="A1993" s="7"/>
      <c r="B1993" s="7"/>
    </row>
    <row r="1994" spans="1:2" ht="12.75">
      <c r="A1994" s="7"/>
      <c r="B1994" s="7"/>
    </row>
    <row r="1995" spans="1:2" ht="12.75">
      <c r="A1995" s="7"/>
      <c r="B1995" s="7"/>
    </row>
    <row r="1996" spans="1:2" ht="12.75">
      <c r="A1996" s="7"/>
      <c r="B1996" s="7"/>
    </row>
    <row r="1997" spans="1:2" ht="12.75">
      <c r="A1997" s="7"/>
      <c r="B1997" s="7"/>
    </row>
    <row r="1998" spans="1:2" ht="12.75">
      <c r="A1998" s="7"/>
      <c r="B1998" s="7"/>
    </row>
    <row r="1999" spans="1:2" ht="12.75">
      <c r="A1999" s="7"/>
      <c r="B1999" s="7"/>
    </row>
    <row r="2000" spans="1:2" ht="12.75">
      <c r="A2000" s="7"/>
      <c r="B2000" s="7"/>
    </row>
    <row r="2001" spans="1:2" ht="12.75">
      <c r="A2001" s="7"/>
      <c r="B2001" s="7"/>
    </row>
    <row r="2002" spans="1:2" ht="12.75">
      <c r="A2002" s="7"/>
      <c r="B2002" s="7"/>
    </row>
    <row r="2003" spans="1:2" ht="12.75">
      <c r="A2003" s="7"/>
      <c r="B2003" s="7"/>
    </row>
    <row r="2004" spans="1:2" ht="12.75">
      <c r="A2004" s="7"/>
      <c r="B2004" s="7"/>
    </row>
    <row r="2005" spans="1:2" ht="12.75">
      <c r="A2005" s="7"/>
      <c r="B2005" s="7"/>
    </row>
    <row r="2006" spans="1:2" ht="12.75">
      <c r="A2006" s="7"/>
      <c r="B2006" s="7"/>
    </row>
    <row r="2007" spans="1:2" ht="12.75">
      <c r="A2007" s="7"/>
      <c r="B2007" s="7"/>
    </row>
    <row r="2008" spans="1:2" ht="12.75">
      <c r="A2008" s="7"/>
      <c r="B2008" s="7"/>
    </row>
    <row r="2009" spans="1:2" ht="12.75">
      <c r="A2009" s="7"/>
      <c r="B2009" s="7"/>
    </row>
    <row r="2010" spans="1:2" ht="12.75">
      <c r="A2010" s="7"/>
      <c r="B2010" s="7"/>
    </row>
    <row r="2011" spans="1:2" ht="12.75">
      <c r="A2011" s="7"/>
      <c r="B2011" s="7"/>
    </row>
    <row r="2012" spans="1:2" ht="12.75">
      <c r="A2012" s="7"/>
      <c r="B2012" s="7"/>
    </row>
    <row r="2013" spans="1:2" ht="12.75">
      <c r="A2013" s="7"/>
      <c r="B2013" s="7"/>
    </row>
    <row r="2014" spans="1:2" ht="12.75">
      <c r="A2014" s="7"/>
      <c r="B2014" s="7"/>
    </row>
    <row r="2015" spans="1:2" ht="12.75">
      <c r="A2015" s="7"/>
      <c r="B2015" s="7"/>
    </row>
    <row r="2016" spans="1:2" ht="12.75">
      <c r="A2016" s="7"/>
      <c r="B2016" s="7"/>
    </row>
    <row r="2017" spans="1:2" ht="12.75">
      <c r="A2017" s="7"/>
      <c r="B2017" s="7"/>
    </row>
    <row r="2018" spans="1:2" ht="12.75">
      <c r="A2018" s="7"/>
      <c r="B2018" s="7"/>
    </row>
    <row r="2019" spans="1:2" ht="12.75">
      <c r="A2019" s="7"/>
      <c r="B2019" s="7"/>
    </row>
    <row r="2020" spans="1:2" ht="12.75">
      <c r="A2020" s="7"/>
      <c r="B2020" s="7"/>
    </row>
    <row r="2021" spans="1:2" ht="12.75">
      <c r="A2021" s="7"/>
      <c r="B2021" s="7"/>
    </row>
    <row r="2022" spans="1:2" ht="12.75">
      <c r="A2022" s="7"/>
      <c r="B2022" s="7"/>
    </row>
    <row r="2023" spans="1:2" ht="12.75">
      <c r="A2023" s="7"/>
      <c r="B2023" s="7"/>
    </row>
    <row r="2024" spans="1:2" ht="12.75">
      <c r="A2024" s="7"/>
      <c r="B2024" s="7"/>
    </row>
    <row r="2025" spans="1:2" ht="12.75">
      <c r="A2025" s="7"/>
      <c r="B2025" s="7"/>
    </row>
    <row r="2026" spans="1:2" ht="12.75">
      <c r="A2026" s="7"/>
      <c r="B2026" s="7"/>
    </row>
    <row r="2027" spans="1:2" ht="12.75">
      <c r="A2027" s="7"/>
      <c r="B2027" s="7"/>
    </row>
    <row r="2028" spans="1:2" ht="12.75">
      <c r="A2028" s="7"/>
      <c r="B2028" s="7"/>
    </row>
    <row r="2029" spans="1:2" ht="12.75">
      <c r="A2029" s="7"/>
      <c r="B2029" s="7"/>
    </row>
    <row r="2030" spans="1:2" ht="12.75">
      <c r="A2030" s="7"/>
      <c r="B2030" s="7"/>
    </row>
    <row r="2031" spans="1:2" ht="12.75">
      <c r="A2031" s="7"/>
      <c r="B2031" s="7"/>
    </row>
    <row r="2032" spans="1:2" ht="12.75">
      <c r="A2032" s="7"/>
      <c r="B2032" s="7"/>
    </row>
    <row r="2033" spans="1:2" ht="12.75">
      <c r="A2033" s="7"/>
      <c r="B2033" s="7"/>
    </row>
    <row r="2034" spans="1:2" ht="12.75">
      <c r="A2034" s="7"/>
      <c r="B2034" s="7"/>
    </row>
    <row r="2035" spans="1:2" ht="12.75">
      <c r="A2035" s="7"/>
      <c r="B2035" s="7"/>
    </row>
    <row r="2036" spans="1:2" ht="12.75">
      <c r="A2036" s="7"/>
      <c r="B2036" s="7"/>
    </row>
    <row r="2037" spans="1:2" ht="12.75">
      <c r="A2037" s="7"/>
      <c r="B2037" s="7"/>
    </row>
    <row r="2038" spans="1:2" ht="12.75">
      <c r="A2038" s="7"/>
      <c r="B2038" s="7"/>
    </row>
    <row r="2039" spans="1:2" ht="12.75">
      <c r="A2039" s="7"/>
      <c r="B2039" s="7"/>
    </row>
    <row r="2040" spans="1:2" ht="12.75">
      <c r="A2040" s="7"/>
      <c r="B2040" s="7"/>
    </row>
    <row r="2041" spans="1:2" ht="12.75">
      <c r="A2041" s="7"/>
      <c r="B2041" s="7"/>
    </row>
    <row r="2042" spans="1:2" ht="12.75">
      <c r="A2042" s="7"/>
      <c r="B2042" s="7"/>
    </row>
    <row r="2043" spans="1:2" ht="12.75">
      <c r="A2043" s="7"/>
      <c r="B2043" s="7"/>
    </row>
    <row r="2044" spans="1:2" ht="12.75">
      <c r="A2044" s="7"/>
      <c r="B2044" s="7"/>
    </row>
    <row r="2045" spans="1:2" ht="12.75">
      <c r="A2045" s="7"/>
      <c r="B2045" s="7"/>
    </row>
    <row r="2046" spans="1:2" ht="12.75">
      <c r="A2046" s="7"/>
      <c r="B2046" s="7"/>
    </row>
    <row r="2047" spans="1:2" ht="12.75">
      <c r="A2047" s="7"/>
      <c r="B2047" s="7"/>
    </row>
    <row r="2048" spans="1:2" ht="12.75">
      <c r="A2048" s="7"/>
      <c r="B2048" s="7"/>
    </row>
    <row r="2049" spans="1:2" ht="12.75">
      <c r="A2049" s="7"/>
      <c r="B2049" s="7"/>
    </row>
    <row r="2050" spans="1:2" ht="12.75">
      <c r="A2050" s="7"/>
      <c r="B2050" s="7"/>
    </row>
    <row r="2051" spans="1:2" ht="12.75">
      <c r="A2051" s="7"/>
      <c r="B2051" s="7"/>
    </row>
    <row r="2052" spans="1:2" ht="12.75">
      <c r="A2052" s="7"/>
      <c r="B2052" s="7"/>
    </row>
    <row r="2053" spans="1:2" ht="12.75">
      <c r="A2053" s="7"/>
      <c r="B2053" s="7"/>
    </row>
    <row r="2054" spans="1:2" ht="12.75">
      <c r="A2054" s="7"/>
      <c r="B2054" s="7"/>
    </row>
    <row r="2055" spans="1:2" ht="12.75">
      <c r="A2055" s="7"/>
      <c r="B2055" s="7"/>
    </row>
    <row r="2056" spans="1:2" ht="12.75">
      <c r="A2056" s="7"/>
      <c r="B2056" s="7"/>
    </row>
    <row r="2057" spans="1:2" ht="12.75">
      <c r="A2057" s="7"/>
      <c r="B2057" s="7"/>
    </row>
    <row r="2058" spans="1:2" ht="12.75">
      <c r="A2058" s="7"/>
      <c r="B2058" s="7"/>
    </row>
    <row r="2059" spans="1:2" ht="12.75">
      <c r="A2059" s="7"/>
      <c r="B2059" s="7"/>
    </row>
    <row r="2060" spans="1:2" ht="12.75">
      <c r="A2060" s="7"/>
      <c r="B2060" s="7"/>
    </row>
    <row r="2061" spans="1:2" ht="12.75">
      <c r="A2061" s="7"/>
      <c r="B2061" s="7"/>
    </row>
    <row r="2062" spans="1:2" ht="12.75">
      <c r="A2062" s="7"/>
      <c r="B2062" s="7"/>
    </row>
    <row r="2063" spans="1:2" ht="12.75">
      <c r="A2063" s="7"/>
      <c r="B2063" s="7"/>
    </row>
    <row r="2064" spans="1:2" ht="12.75">
      <c r="A2064" s="7"/>
      <c r="B2064" s="7"/>
    </row>
    <row r="2065" spans="1:2" ht="12.75">
      <c r="A2065" s="7"/>
      <c r="B2065" s="7"/>
    </row>
    <row r="2066" spans="1:2" ht="12.75">
      <c r="A2066" s="7"/>
      <c r="B2066" s="7"/>
    </row>
    <row r="2067" spans="1:2" ht="12.75">
      <c r="A2067" s="7"/>
      <c r="B2067" s="7"/>
    </row>
    <row r="2068" spans="1:2" ht="12.75">
      <c r="A2068" s="7"/>
      <c r="B2068" s="7"/>
    </row>
    <row r="2069" spans="1:2" ht="12.75">
      <c r="A2069" s="7"/>
      <c r="B2069" s="7"/>
    </row>
    <row r="2070" spans="1:2" ht="12.75">
      <c r="A2070" s="7"/>
      <c r="B2070" s="7"/>
    </row>
    <row r="2071" spans="1:2" ht="12.75">
      <c r="A2071" s="7"/>
      <c r="B2071" s="7"/>
    </row>
    <row r="2072" spans="1:2" ht="12.75">
      <c r="A2072" s="7"/>
      <c r="B2072" s="7"/>
    </row>
    <row r="2073" spans="1:2" ht="12.75">
      <c r="A2073" s="7"/>
      <c r="B2073" s="7"/>
    </row>
    <row r="2074" spans="1:2" ht="12.75">
      <c r="A2074" s="7"/>
      <c r="B2074" s="7"/>
    </row>
    <row r="2075" spans="1:2" ht="12.75">
      <c r="A2075" s="7"/>
      <c r="B2075" s="7"/>
    </row>
    <row r="2076" spans="1:2" ht="12.75">
      <c r="A2076" s="7"/>
      <c r="B2076" s="7"/>
    </row>
    <row r="2077" spans="1:2" ht="12.75">
      <c r="A2077" s="7"/>
      <c r="B2077" s="7"/>
    </row>
    <row r="2078" spans="1:2" ht="12.75">
      <c r="A2078" s="7"/>
      <c r="B2078" s="7"/>
    </row>
    <row r="2079" spans="1:2" ht="12.75">
      <c r="A2079" s="7"/>
      <c r="B2079" s="7"/>
    </row>
    <row r="2080" spans="1:2" ht="12.75">
      <c r="A2080" s="7"/>
      <c r="B2080" s="7"/>
    </row>
    <row r="2081" spans="1:2" ht="12.75">
      <c r="A2081" s="7"/>
      <c r="B2081" s="7"/>
    </row>
    <row r="2082" spans="1:2" ht="12.75">
      <c r="A2082" s="7"/>
      <c r="B2082" s="7"/>
    </row>
    <row r="2083" spans="1:2" ht="12.75">
      <c r="A2083" s="7"/>
      <c r="B2083" s="7"/>
    </row>
    <row r="2084" spans="1:2" ht="12.75">
      <c r="A2084" s="7"/>
      <c r="B2084" s="7"/>
    </row>
    <row r="2085" spans="1:2" ht="12.75">
      <c r="A2085" s="7"/>
      <c r="B2085" s="7"/>
    </row>
    <row r="2086" spans="1:2" ht="12.75">
      <c r="A2086" s="7"/>
      <c r="B2086" s="7"/>
    </row>
    <row r="2087" spans="1:2" ht="12.75">
      <c r="A2087" s="7"/>
      <c r="B2087" s="7"/>
    </row>
    <row r="2088" spans="1:2" ht="12.75">
      <c r="A2088" s="7"/>
      <c r="B2088" s="7"/>
    </row>
    <row r="2089" spans="1:2" ht="12.75">
      <c r="A2089" s="7"/>
      <c r="B2089" s="7"/>
    </row>
    <row r="2090" spans="1:2" ht="12.75">
      <c r="A2090" s="7"/>
      <c r="B2090" s="7"/>
    </row>
    <row r="2091" spans="1:2" ht="12.75">
      <c r="A2091" s="7"/>
      <c r="B2091" s="7"/>
    </row>
    <row r="2092" spans="1:2" ht="12.75">
      <c r="A2092" s="7"/>
      <c r="B2092" s="7"/>
    </row>
    <row r="2093" spans="1:2" ht="12.75">
      <c r="A2093" s="7"/>
      <c r="B2093" s="7"/>
    </row>
    <row r="2094" spans="1:2" ht="12.75">
      <c r="A2094" s="7"/>
      <c r="B2094" s="7"/>
    </row>
    <row r="2095" spans="1:2" ht="12.75">
      <c r="A2095" s="7"/>
      <c r="B2095" s="7"/>
    </row>
    <row r="2096" spans="1:2" ht="12.75">
      <c r="A2096" s="7"/>
      <c r="B2096" s="7"/>
    </row>
    <row r="2097" spans="1:2" ht="12.75">
      <c r="A2097" s="7"/>
      <c r="B2097" s="7"/>
    </row>
    <row r="2098" spans="1:2" ht="12.75">
      <c r="A2098" s="7"/>
      <c r="B2098" s="7"/>
    </row>
    <row r="2099" spans="1:2" ht="12.75">
      <c r="A2099" s="7"/>
      <c r="B2099" s="7"/>
    </row>
    <row r="2100" spans="1:2" ht="12.75">
      <c r="A2100" s="7"/>
      <c r="B2100" s="7"/>
    </row>
    <row r="2101" spans="1:2" ht="12.75">
      <c r="A2101" s="7"/>
      <c r="B2101" s="7"/>
    </row>
    <row r="2102" spans="1:2" ht="12.75">
      <c r="A2102" s="7"/>
      <c r="B2102" s="7"/>
    </row>
    <row r="2103" spans="1:2" ht="12.75">
      <c r="A2103" s="7"/>
      <c r="B2103" s="7"/>
    </row>
    <row r="2104" spans="1:2" ht="12.75">
      <c r="A2104" s="7"/>
      <c r="B2104" s="7"/>
    </row>
    <row r="2105" spans="1:2" ht="12.75">
      <c r="A2105" s="7"/>
      <c r="B2105" s="7"/>
    </row>
    <row r="2106" spans="1:2" ht="12.75">
      <c r="A2106" s="7"/>
      <c r="B2106" s="7"/>
    </row>
    <row r="2107" spans="1:2" ht="12.75">
      <c r="A2107" s="7"/>
      <c r="B2107" s="7"/>
    </row>
    <row r="2108" spans="1:2" ht="12.75">
      <c r="A2108" s="7"/>
      <c r="B2108" s="7"/>
    </row>
    <row r="2109" spans="1:2" ht="12.75">
      <c r="A2109" s="7"/>
      <c r="B2109" s="7"/>
    </row>
    <row r="2110" spans="1:2" ht="12.75">
      <c r="A2110" s="7"/>
      <c r="B2110" s="7"/>
    </row>
    <row r="2111" spans="1:2" ht="12.75">
      <c r="A2111" s="7"/>
      <c r="B2111" s="7"/>
    </row>
    <row r="2112" spans="1:2" ht="12.75">
      <c r="A2112" s="7"/>
      <c r="B2112" s="7"/>
    </row>
    <row r="2113" spans="1:2" ht="12.75">
      <c r="A2113" s="7"/>
      <c r="B2113" s="7"/>
    </row>
    <row r="2114" spans="1:2" ht="12.75">
      <c r="A2114" s="7"/>
      <c r="B2114" s="7"/>
    </row>
    <row r="2115" spans="1:2" ht="12.75">
      <c r="A2115" s="7"/>
      <c r="B2115" s="7"/>
    </row>
    <row r="2116" spans="1:2" ht="12.75">
      <c r="A2116" s="7"/>
      <c r="B2116" s="7"/>
    </row>
    <row r="2117" spans="1:2" ht="12.75">
      <c r="A2117" s="7"/>
      <c r="B2117" s="7"/>
    </row>
    <row r="2118" spans="1:2" ht="12.75">
      <c r="A2118" s="7"/>
      <c r="B2118" s="7"/>
    </row>
    <row r="2119" spans="1:2" ht="12.75">
      <c r="A2119" s="7"/>
      <c r="B2119" s="7"/>
    </row>
    <row r="2120" spans="1:2" ht="12.75">
      <c r="A2120" s="7"/>
      <c r="B2120" s="7"/>
    </row>
    <row r="2121" spans="1:2" ht="12.75">
      <c r="A2121" s="7"/>
      <c r="B2121" s="7"/>
    </row>
    <row r="2122" spans="1:2" ht="12.75">
      <c r="A2122" s="7"/>
      <c r="B2122" s="7"/>
    </row>
    <row r="2123" spans="1:2" ht="12.75">
      <c r="A2123" s="7"/>
      <c r="B2123" s="7"/>
    </row>
    <row r="2124" spans="1:2" ht="12.75">
      <c r="A2124" s="7"/>
      <c r="B2124" s="7"/>
    </row>
    <row r="2125" spans="1:2" ht="12.75">
      <c r="A2125" s="7"/>
      <c r="B2125" s="7"/>
    </row>
    <row r="2126" spans="1:2" ht="12.75">
      <c r="A2126" s="7"/>
      <c r="B2126" s="7"/>
    </row>
    <row r="2127" spans="1:2" ht="12.75">
      <c r="A2127" s="7"/>
      <c r="B2127" s="7"/>
    </row>
    <row r="2128" spans="1:2" ht="12.75">
      <c r="A2128" s="7"/>
      <c r="B2128" s="7"/>
    </row>
    <row r="2129" spans="1:2" ht="12.75">
      <c r="A2129" s="7"/>
      <c r="B2129" s="7"/>
    </row>
    <row r="2130" spans="1:2" ht="12.75">
      <c r="A2130" s="7"/>
      <c r="B2130" s="7"/>
    </row>
    <row r="2131" spans="1:2" ht="12.75">
      <c r="A2131" s="7"/>
      <c r="B2131" s="7"/>
    </row>
    <row r="2132" spans="1:2" ht="12.75">
      <c r="A2132" s="7"/>
      <c r="B2132" s="7"/>
    </row>
    <row r="2133" spans="1:2" ht="12.75">
      <c r="A2133" s="7"/>
      <c r="B2133" s="7"/>
    </row>
    <row r="2134" spans="1:2" ht="12.75">
      <c r="A2134" s="7"/>
      <c r="B2134" s="7"/>
    </row>
    <row r="2135" spans="1:2" ht="12.75">
      <c r="A2135" s="7"/>
      <c r="B2135" s="7"/>
    </row>
    <row r="2136" spans="1:2" ht="12.75">
      <c r="A2136" s="7"/>
      <c r="B2136" s="7"/>
    </row>
    <row r="2137" spans="1:2" ht="12.75">
      <c r="A2137" s="7"/>
      <c r="B2137" s="7"/>
    </row>
    <row r="2138" spans="1:2" ht="12.75">
      <c r="A2138" s="7"/>
      <c r="B2138" s="7"/>
    </row>
    <row r="2139" spans="1:2" ht="12.75">
      <c r="A2139" s="7"/>
      <c r="B2139" s="7"/>
    </row>
    <row r="2140" spans="1:2" ht="12.75">
      <c r="A2140" s="7"/>
      <c r="B2140" s="7"/>
    </row>
    <row r="2141" spans="1:2" ht="12.75">
      <c r="A2141" s="7"/>
      <c r="B2141" s="7"/>
    </row>
    <row r="2142" spans="1:2" ht="12.75">
      <c r="A2142" s="7"/>
      <c r="B2142" s="7"/>
    </row>
    <row r="2143" spans="1:2" ht="12.75">
      <c r="A2143" s="7"/>
      <c r="B2143" s="7"/>
    </row>
    <row r="2144" spans="1:2" ht="12.75">
      <c r="A2144" s="7"/>
      <c r="B2144" s="7"/>
    </row>
    <row r="2145" spans="1:2" ht="12.75">
      <c r="A2145" s="7"/>
      <c r="B2145" s="7"/>
    </row>
    <row r="2146" spans="1:2" ht="12.75">
      <c r="A2146" s="7"/>
      <c r="B2146" s="7"/>
    </row>
    <row r="2147" spans="1:2" ht="12.75">
      <c r="A2147" s="7"/>
      <c r="B2147" s="7"/>
    </row>
    <row r="2148" spans="1:2" ht="12.75">
      <c r="A2148" s="7"/>
      <c r="B2148" s="7"/>
    </row>
    <row r="2149" spans="1:2" ht="12.75">
      <c r="A2149" s="7"/>
      <c r="B2149" s="7"/>
    </row>
    <row r="2150" spans="1:2" ht="12.75">
      <c r="A2150" s="7"/>
      <c r="B2150" s="7"/>
    </row>
    <row r="2151" spans="1:2" ht="12.75">
      <c r="A2151" s="7"/>
      <c r="B2151" s="7"/>
    </row>
    <row r="2152" spans="1:2" ht="12.75">
      <c r="A2152" s="7"/>
      <c r="B2152" s="7"/>
    </row>
    <row r="2153" spans="1:2" ht="12.75">
      <c r="A2153" s="7"/>
      <c r="B2153" s="7"/>
    </row>
    <row r="2154" spans="1:2" ht="12.75">
      <c r="A2154" s="7"/>
      <c r="B2154" s="7"/>
    </row>
    <row r="2155" spans="1:2" ht="12.75">
      <c r="A2155" s="7"/>
      <c r="B2155" s="7"/>
    </row>
    <row r="2156" spans="1:2" ht="12.75">
      <c r="A2156" s="7"/>
      <c r="B2156" s="7"/>
    </row>
    <row r="2157" spans="1:2" ht="12.75">
      <c r="A2157" s="7"/>
      <c r="B2157" s="7"/>
    </row>
    <row r="2158" spans="1:2" ht="12.75">
      <c r="A2158" s="7"/>
      <c r="B2158" s="7"/>
    </row>
    <row r="2159" spans="1:2" ht="12.75">
      <c r="A2159" s="7"/>
      <c r="B2159" s="7"/>
    </row>
    <row r="2160" spans="1:2" ht="12.75">
      <c r="A2160" s="7"/>
      <c r="B2160" s="7"/>
    </row>
    <row r="2161" spans="1:2" ht="12.75">
      <c r="A2161" s="7"/>
      <c r="B2161" s="7"/>
    </row>
    <row r="2162" spans="1:2" ht="12.75">
      <c r="A2162" s="7"/>
      <c r="B2162" s="7"/>
    </row>
    <row r="2163" spans="1:2" ht="12.75">
      <c r="A2163" s="7"/>
      <c r="B2163" s="7"/>
    </row>
    <row r="2164" spans="1:2" ht="12.75">
      <c r="A2164" s="7"/>
      <c r="B2164" s="7"/>
    </row>
    <row r="2165" spans="1:2" ht="12.75">
      <c r="A2165" s="7"/>
      <c r="B2165" s="7"/>
    </row>
    <row r="2166" spans="1:2" ht="12.75">
      <c r="A2166" s="7"/>
      <c r="B2166" s="7"/>
    </row>
    <row r="2167" spans="1:2" ht="12.75">
      <c r="A2167" s="7"/>
      <c r="B2167" s="7"/>
    </row>
    <row r="2168" spans="1:2" ht="12.75">
      <c r="A2168" s="7"/>
      <c r="B2168" s="7"/>
    </row>
    <row r="2169" spans="1:2" ht="12.75">
      <c r="A2169" s="7"/>
      <c r="B2169" s="7"/>
    </row>
    <row r="2170" spans="1:2" ht="12.75">
      <c r="A2170" s="7"/>
      <c r="B2170" s="7"/>
    </row>
    <row r="2171" spans="1:2" ht="12.75">
      <c r="A2171" s="7"/>
      <c r="B2171" s="7"/>
    </row>
    <row r="2172" spans="1:2" ht="12.75">
      <c r="A2172" s="7"/>
      <c r="B2172" s="7"/>
    </row>
    <row r="2173" spans="1:2" ht="12.75">
      <c r="A2173" s="7"/>
      <c r="B2173" s="7"/>
    </row>
    <row r="2174" spans="1:2" ht="12.75">
      <c r="A2174" s="7"/>
      <c r="B2174" s="7"/>
    </row>
    <row r="2175" spans="1:2" ht="12.75">
      <c r="A2175" s="7"/>
      <c r="B2175" s="7"/>
    </row>
    <row r="2176" spans="1:2" ht="12.75">
      <c r="A2176" s="7"/>
      <c r="B2176" s="7"/>
    </row>
    <row r="2177" spans="1:2" ht="12.75">
      <c r="A2177" s="7"/>
      <c r="B2177" s="7"/>
    </row>
    <row r="2178" spans="1:2" ht="12.75">
      <c r="A2178" s="7"/>
      <c r="B2178" s="7"/>
    </row>
    <row r="2179" spans="1:2" ht="12.75">
      <c r="A2179" s="7"/>
      <c r="B2179" s="7"/>
    </row>
    <row r="2180" spans="1:2" ht="12.75">
      <c r="A2180" s="7"/>
      <c r="B2180" s="7"/>
    </row>
    <row r="2181" spans="1:2" ht="12.75">
      <c r="A2181" s="7"/>
      <c r="B2181" s="7"/>
    </row>
    <row r="2182" spans="1:2" ht="12.75">
      <c r="A2182" s="7"/>
      <c r="B2182" s="7"/>
    </row>
    <row r="2183" spans="1:2" ht="12.75">
      <c r="A2183" s="7"/>
      <c r="B2183" s="7"/>
    </row>
    <row r="2184" spans="1:2" ht="12.75">
      <c r="A2184" s="7"/>
      <c r="B2184" s="7"/>
    </row>
    <row r="2185" spans="1:2" ht="12.75">
      <c r="A2185" s="7"/>
      <c r="B2185" s="7"/>
    </row>
    <row r="2186" spans="1:2" ht="12.75">
      <c r="A2186" s="7"/>
      <c r="B2186" s="7"/>
    </row>
    <row r="2187" spans="1:2" ht="12.75">
      <c r="A2187" s="7"/>
      <c r="B2187" s="7"/>
    </row>
    <row r="2188" spans="1:2" ht="12.75">
      <c r="A2188" s="7"/>
      <c r="B2188" s="7"/>
    </row>
    <row r="2189" spans="1:2" ht="12.75">
      <c r="A2189" s="7"/>
      <c r="B2189" s="7"/>
    </row>
    <row r="2190" spans="1:2" ht="12.75">
      <c r="A2190" s="7"/>
      <c r="B2190" s="7"/>
    </row>
    <row r="2191" spans="1:2" ht="12.75">
      <c r="A2191" s="7"/>
      <c r="B2191" s="7"/>
    </row>
    <row r="2192" spans="1:2" ht="12.75">
      <c r="A2192" s="7"/>
      <c r="B2192" s="7"/>
    </row>
    <row r="2193" spans="1:2" ht="12.75">
      <c r="A2193" s="7"/>
      <c r="B2193" s="7"/>
    </row>
    <row r="2194" spans="1:2" ht="12.75">
      <c r="A2194" s="7"/>
      <c r="B2194" s="7"/>
    </row>
    <row r="2195" spans="1:2" ht="12.75">
      <c r="A2195" s="7"/>
      <c r="B2195" s="7"/>
    </row>
    <row r="2196" spans="1:2" ht="12.75">
      <c r="A2196" s="7"/>
      <c r="B2196" s="7"/>
    </row>
    <row r="2197" spans="1:2" ht="12.75">
      <c r="A2197" s="7"/>
      <c r="B2197" s="7"/>
    </row>
    <row r="2198" spans="1:2" ht="12.75">
      <c r="A2198" s="7"/>
      <c r="B2198" s="7"/>
    </row>
    <row r="2199" spans="1:2" ht="12.75">
      <c r="A2199" s="7"/>
      <c r="B2199" s="7"/>
    </row>
    <row r="2200" spans="1:2" ht="12.75">
      <c r="A2200" s="7"/>
      <c r="B2200" s="7"/>
    </row>
    <row r="2201" spans="1:2" ht="12.75">
      <c r="A2201" s="7"/>
      <c r="B2201" s="7"/>
    </row>
    <row r="2202" spans="1:2" ht="12.75">
      <c r="A2202" s="7"/>
      <c r="B2202" s="7"/>
    </row>
    <row r="2203" spans="1:2" ht="12.75">
      <c r="A2203" s="7"/>
      <c r="B2203" s="7"/>
    </row>
    <row r="2204" spans="1:2" ht="12.75">
      <c r="A2204" s="7"/>
      <c r="B2204" s="7"/>
    </row>
    <row r="2205" spans="1:2" ht="12.75">
      <c r="A2205" s="7"/>
      <c r="B2205" s="7"/>
    </row>
    <row r="2206" spans="1:2" ht="12.75">
      <c r="A2206" s="7"/>
      <c r="B2206" s="7"/>
    </row>
    <row r="2207" spans="1:2" ht="12.75">
      <c r="A2207" s="7"/>
      <c r="B2207" s="7"/>
    </row>
    <row r="2208" spans="1:2" ht="12.75">
      <c r="A2208" s="7"/>
      <c r="B2208" s="7"/>
    </row>
    <row r="2209" spans="1:2" ht="12.75">
      <c r="A2209" s="7"/>
      <c r="B2209" s="7"/>
    </row>
    <row r="2210" spans="1:2" ht="12.75">
      <c r="A2210" s="7"/>
      <c r="B2210" s="7"/>
    </row>
    <row r="2211" spans="1:2" ht="12.75">
      <c r="A2211" s="7"/>
      <c r="B2211" s="7"/>
    </row>
    <row r="2212" spans="1:2" ht="12.75">
      <c r="A2212" s="7"/>
      <c r="B2212" s="7"/>
    </row>
    <row r="2213" spans="1:2" ht="12.75">
      <c r="A2213" s="7"/>
      <c r="B2213" s="7"/>
    </row>
    <row r="2214" spans="1:2" ht="12.75">
      <c r="A2214" s="7"/>
      <c r="B2214" s="7"/>
    </row>
    <row r="2215" spans="1:2" ht="12.75">
      <c r="A2215" s="7"/>
      <c r="B2215" s="7"/>
    </row>
    <row r="2216" spans="1:2" ht="12.75">
      <c r="A2216" s="7"/>
      <c r="B2216" s="7"/>
    </row>
    <row r="2217" spans="1:2" ht="12.75">
      <c r="A2217" s="7"/>
      <c r="B2217" s="7"/>
    </row>
    <row r="2218" spans="1:2" ht="12.75">
      <c r="A2218" s="7"/>
      <c r="B2218" s="7"/>
    </row>
    <row r="2219" spans="1:2" ht="12.75">
      <c r="A2219" s="7"/>
      <c r="B2219" s="7"/>
    </row>
    <row r="2220" spans="1:2" ht="12.75">
      <c r="A2220" s="7"/>
      <c r="B2220" s="7"/>
    </row>
    <row r="2221" spans="1:2" ht="12.75">
      <c r="A2221" s="7"/>
      <c r="B2221" s="7"/>
    </row>
    <row r="2222" spans="1:2" ht="12.75">
      <c r="A2222" s="7"/>
      <c r="B2222" s="7"/>
    </row>
    <row r="2223" spans="1:2" ht="12.75">
      <c r="A2223" s="7"/>
      <c r="B2223" s="7"/>
    </row>
    <row r="2224" spans="1:2" ht="12.75">
      <c r="A2224" s="7"/>
      <c r="B2224" s="7"/>
    </row>
    <row r="2225" spans="1:2" ht="12.75">
      <c r="A2225" s="7"/>
      <c r="B2225" s="7"/>
    </row>
    <row r="2226" spans="1:2" ht="12.75">
      <c r="A2226" s="7"/>
      <c r="B2226" s="7"/>
    </row>
    <row r="2227" spans="1:2" ht="12.75">
      <c r="A2227" s="7"/>
      <c r="B2227" s="7"/>
    </row>
    <row r="2228" spans="1:2" ht="12.75">
      <c r="A2228" s="7"/>
      <c r="B2228" s="7"/>
    </row>
    <row r="2229" spans="1:2" ht="12.75">
      <c r="A2229" s="7"/>
      <c r="B2229" s="7"/>
    </row>
    <row r="2230" spans="1:2" ht="12.75">
      <c r="A2230" s="7"/>
      <c r="B2230" s="7"/>
    </row>
    <row r="2231" spans="1:2" ht="12.75">
      <c r="A2231" s="7"/>
      <c r="B2231" s="7"/>
    </row>
    <row r="2232" spans="1:2" ht="12.75">
      <c r="A2232" s="7"/>
      <c r="B2232" s="7"/>
    </row>
    <row r="2233" spans="1:2" ht="12.75">
      <c r="A2233" s="7"/>
      <c r="B2233" s="7"/>
    </row>
    <row r="2234" spans="1:2" ht="12.75">
      <c r="A2234" s="7"/>
      <c r="B2234" s="7"/>
    </row>
    <row r="2235" spans="1:2" ht="12.75">
      <c r="A2235" s="7"/>
      <c r="B2235" s="7"/>
    </row>
    <row r="2236" spans="1:2" ht="12.75">
      <c r="A2236" s="7"/>
      <c r="B2236" s="7"/>
    </row>
    <row r="2237" spans="1:2" ht="12.75">
      <c r="A2237" s="7"/>
      <c r="B2237" s="7"/>
    </row>
    <row r="2238" spans="1:2" ht="12.75">
      <c r="A2238" s="7"/>
      <c r="B2238" s="7"/>
    </row>
    <row r="2239" spans="1:2" ht="12.75">
      <c r="A2239" s="7"/>
      <c r="B2239" s="7"/>
    </row>
    <row r="2240" spans="1:2" ht="12.75">
      <c r="A2240" s="7"/>
      <c r="B2240" s="7"/>
    </row>
    <row r="2241" spans="1:2" ht="12.75">
      <c r="A2241" s="7"/>
      <c r="B2241" s="7"/>
    </row>
    <row r="2242" spans="1:2" ht="12.75">
      <c r="A2242" s="7"/>
      <c r="B2242" s="7"/>
    </row>
    <row r="2243" spans="1:2" ht="12.75">
      <c r="A2243" s="7"/>
      <c r="B2243" s="7"/>
    </row>
    <row r="2244" spans="1:2" ht="12.75">
      <c r="A2244" s="7"/>
      <c r="B2244" s="7"/>
    </row>
    <row r="2245" spans="1:2" ht="12.75">
      <c r="A2245" s="7"/>
      <c r="B2245" s="7"/>
    </row>
    <row r="2246" spans="1:2" ht="12.75">
      <c r="A2246" s="7"/>
      <c r="B2246" s="7"/>
    </row>
    <row r="2247" spans="1:2" ht="12.75">
      <c r="A2247" s="7"/>
      <c r="B2247" s="7"/>
    </row>
    <row r="2248" spans="1:2" ht="12.75">
      <c r="A2248" s="7"/>
      <c r="B2248" s="7"/>
    </row>
    <row r="2249" spans="1:2" ht="12.75">
      <c r="A2249" s="7"/>
      <c r="B2249" s="7"/>
    </row>
    <row r="2250" spans="1:2" ht="12.75">
      <c r="A2250" s="7"/>
      <c r="B2250" s="7"/>
    </row>
    <row r="2251" spans="1:2" ht="12.75">
      <c r="A2251" s="7"/>
      <c r="B2251" s="7"/>
    </row>
    <row r="2252" spans="1:2" ht="12.75">
      <c r="A2252" s="7"/>
      <c r="B2252" s="7"/>
    </row>
    <row r="2253" spans="1:2" ht="12.75">
      <c r="A2253" s="7"/>
      <c r="B2253" s="7"/>
    </row>
    <row r="2254" spans="1:2" ht="12.75">
      <c r="A2254" s="7"/>
      <c r="B2254" s="7"/>
    </row>
    <row r="2255" spans="1:2" ht="12.75">
      <c r="A2255" s="7"/>
      <c r="B2255" s="7"/>
    </row>
    <row r="2256" spans="1:2" ht="12.75">
      <c r="A2256" s="7"/>
      <c r="B2256" s="7"/>
    </row>
    <row r="2257" spans="1:2" ht="12.75">
      <c r="A2257" s="7"/>
      <c r="B2257" s="7"/>
    </row>
    <row r="2258" spans="1:2" ht="12.75">
      <c r="A2258" s="7"/>
      <c r="B2258" s="7"/>
    </row>
    <row r="2259" spans="1:2" ht="12.75">
      <c r="A2259" s="7"/>
      <c r="B2259" s="7"/>
    </row>
    <row r="2260" spans="1:2" ht="12.75">
      <c r="A2260" s="7"/>
      <c r="B2260" s="7"/>
    </row>
    <row r="2261" spans="1:2" ht="12.75">
      <c r="A2261" s="7"/>
      <c r="B2261" s="7"/>
    </row>
    <row r="2262" spans="1:2" ht="12.75">
      <c r="A2262" s="7"/>
      <c r="B2262" s="7"/>
    </row>
    <row r="2263" spans="1:2" ht="12.75">
      <c r="A2263" s="7"/>
      <c r="B2263" s="7"/>
    </row>
    <row r="2264" spans="1:2" ht="12.75">
      <c r="A2264" s="7"/>
      <c r="B2264" s="7"/>
    </row>
    <row r="2265" spans="1:2" ht="12.75">
      <c r="A2265" s="7"/>
      <c r="B2265" s="7"/>
    </row>
    <row r="2266" spans="1:2" ht="12.75">
      <c r="A2266" s="7"/>
      <c r="B2266" s="7"/>
    </row>
    <row r="2267" spans="1:2" ht="12.75">
      <c r="A2267" s="7"/>
      <c r="B2267" s="7"/>
    </row>
    <row r="2268" spans="1:2" ht="12.75">
      <c r="A2268" s="7"/>
      <c r="B2268" s="7"/>
    </row>
    <row r="2269" spans="1:2" ht="12.75">
      <c r="A2269" s="7"/>
      <c r="B2269" s="7"/>
    </row>
    <row r="2270" spans="1:2" ht="12.75">
      <c r="A2270" s="7"/>
      <c r="B2270" s="7"/>
    </row>
    <row r="2271" spans="1:2" ht="12.75">
      <c r="A2271" s="7"/>
      <c r="B2271" s="7"/>
    </row>
    <row r="2272" spans="1:2" ht="12.75">
      <c r="A2272" s="7"/>
      <c r="B2272" s="7"/>
    </row>
    <row r="2273" spans="1:2" ht="12.75">
      <c r="A2273" s="7"/>
      <c r="B2273" s="7"/>
    </row>
    <row r="2274" spans="1:2" ht="12.75">
      <c r="A2274" s="7"/>
      <c r="B2274" s="7"/>
    </row>
    <row r="2275" spans="1:2" ht="12.75">
      <c r="A2275" s="7"/>
      <c r="B2275" s="7"/>
    </row>
    <row r="2276" spans="1:2" ht="12.75">
      <c r="A2276" s="7"/>
      <c r="B2276" s="7"/>
    </row>
    <row r="2277" spans="1:2" ht="12.75">
      <c r="A2277" s="7"/>
      <c r="B2277" s="7"/>
    </row>
    <row r="2278" spans="1:2" ht="12.75">
      <c r="A2278" s="7"/>
      <c r="B2278" s="7"/>
    </row>
    <row r="2279" spans="1:2" ht="12.75">
      <c r="A2279" s="7"/>
      <c r="B2279" s="7"/>
    </row>
    <row r="2280" spans="1:2" ht="12.75">
      <c r="A2280" s="7"/>
      <c r="B2280" s="7"/>
    </row>
    <row r="2281" spans="1:2" ht="12.75">
      <c r="A2281" s="7"/>
      <c r="B2281" s="7"/>
    </row>
    <row r="2282" spans="1:2" ht="12.75">
      <c r="A2282" s="7"/>
      <c r="B2282" s="7"/>
    </row>
    <row r="2283" spans="1:2" ht="12.75">
      <c r="A2283" s="7"/>
      <c r="B2283" s="7"/>
    </row>
    <row r="2284" spans="1:2" ht="12.75">
      <c r="A2284" s="7"/>
      <c r="B2284" s="7"/>
    </row>
    <row r="2285" spans="1:2" ht="12.75">
      <c r="A2285" s="7"/>
      <c r="B2285" s="7"/>
    </row>
    <row r="2286" spans="1:2" ht="12.75">
      <c r="A2286" s="7"/>
      <c r="B2286" s="7"/>
    </row>
    <row r="2287" spans="1:2" ht="12.75">
      <c r="A2287" s="7"/>
      <c r="B2287" s="7"/>
    </row>
    <row r="2288" spans="1:2" ht="12.75">
      <c r="A2288" s="7"/>
      <c r="B2288" s="7"/>
    </row>
    <row r="2289" spans="1:2" ht="12.75">
      <c r="A2289" s="7"/>
      <c r="B2289" s="7"/>
    </row>
    <row r="2290" spans="1:2" ht="12.75">
      <c r="A2290" s="7"/>
      <c r="B2290" s="7"/>
    </row>
    <row r="2291" spans="1:2" ht="12.75">
      <c r="A2291" s="7"/>
      <c r="B2291" s="7"/>
    </row>
    <row r="2292" spans="1:2" ht="12.75">
      <c r="A2292" s="7"/>
      <c r="B2292" s="7"/>
    </row>
    <row r="2293" spans="1:2" ht="12.75">
      <c r="A2293" s="7"/>
      <c r="B2293" s="7"/>
    </row>
    <row r="2294" spans="1:2" ht="12.75">
      <c r="A2294" s="7"/>
      <c r="B2294" s="7"/>
    </row>
    <row r="2295" spans="1:2" ht="12.75">
      <c r="A2295" s="7"/>
      <c r="B2295" s="7"/>
    </row>
    <row r="2296" spans="1:2" ht="12.75">
      <c r="A2296" s="7"/>
      <c r="B2296" s="7"/>
    </row>
    <row r="2297" spans="1:2" ht="12.75">
      <c r="A2297" s="7"/>
      <c r="B2297" s="7"/>
    </row>
    <row r="2298" spans="1:2" ht="12.75">
      <c r="A2298" s="7"/>
      <c r="B2298" s="7"/>
    </row>
    <row r="2299" spans="1:2" ht="12.75">
      <c r="A2299" s="7"/>
      <c r="B2299" s="7"/>
    </row>
    <row r="2300" spans="1:2" ht="12.75">
      <c r="A2300" s="7"/>
      <c r="B2300" s="7"/>
    </row>
    <row r="2301" spans="1:2" ht="12.75">
      <c r="A2301" s="7"/>
      <c r="B2301" s="7"/>
    </row>
    <row r="2302" spans="1:2" ht="12.75">
      <c r="A2302" s="7"/>
      <c r="B2302" s="7"/>
    </row>
    <row r="2303" spans="1:2" ht="12.75">
      <c r="A2303" s="7"/>
      <c r="B2303" s="7"/>
    </row>
    <row r="2304" spans="1:2" ht="12.75">
      <c r="A2304" s="7"/>
      <c r="B2304" s="7"/>
    </row>
    <row r="2305" spans="1:2" ht="12.75">
      <c r="A2305" s="7"/>
      <c r="B2305" s="7"/>
    </row>
    <row r="2306" spans="1:2" ht="12.75">
      <c r="A2306" s="7"/>
      <c r="B2306" s="7"/>
    </row>
    <row r="2307" spans="1:2" ht="12.75">
      <c r="A2307" s="7"/>
      <c r="B2307" s="7"/>
    </row>
    <row r="2308" spans="1:2" ht="12.75">
      <c r="A2308" s="7"/>
      <c r="B2308" s="7"/>
    </row>
    <row r="2309" spans="1:2" ht="12.75">
      <c r="A2309" s="7"/>
      <c r="B2309" s="7"/>
    </row>
    <row r="2310" spans="1:2" ht="12.75">
      <c r="A2310" s="7"/>
      <c r="B2310" s="7"/>
    </row>
    <row r="2311" spans="1:2" ht="12.75">
      <c r="A2311" s="7"/>
      <c r="B2311" s="7"/>
    </row>
    <row r="2312" spans="1:2" ht="12.75">
      <c r="A2312" s="7"/>
      <c r="B2312" s="7"/>
    </row>
    <row r="2313" spans="1:2" ht="12.75">
      <c r="A2313" s="7"/>
      <c r="B2313" s="7"/>
    </row>
    <row r="2314" spans="1:2" ht="12.75">
      <c r="A2314" s="7"/>
      <c r="B2314" s="7"/>
    </row>
    <row r="2315" spans="1:2" ht="12.75">
      <c r="A2315" s="7"/>
      <c r="B2315" s="7"/>
    </row>
    <row r="2316" spans="1:2" ht="12.75">
      <c r="A2316" s="7"/>
      <c r="B2316" s="7"/>
    </row>
    <row r="2317" spans="1:2" ht="12.75">
      <c r="A2317" s="7"/>
      <c r="B2317" s="7"/>
    </row>
    <row r="2318" spans="1:2" ht="12.75">
      <c r="A2318" s="7"/>
      <c r="B2318" s="7"/>
    </row>
    <row r="2319" spans="1:2" ht="12.75">
      <c r="A2319" s="7"/>
      <c r="B2319" s="7"/>
    </row>
    <row r="2320" spans="1:2" ht="12.75">
      <c r="A2320" s="7"/>
      <c r="B2320" s="7"/>
    </row>
    <row r="2321" spans="1:2" ht="12.75">
      <c r="A2321" s="7"/>
      <c r="B2321" s="7"/>
    </row>
    <row r="2322" spans="1:2" ht="12.75">
      <c r="A2322" s="7"/>
      <c r="B2322" s="7"/>
    </row>
    <row r="2323" spans="1:2" ht="12.75">
      <c r="A2323" s="7"/>
      <c r="B2323" s="7"/>
    </row>
    <row r="2324" spans="1:2" ht="12.75">
      <c r="A2324" s="7"/>
      <c r="B2324" s="7"/>
    </row>
    <row r="2325" spans="1:2" ht="12.75">
      <c r="A2325" s="7"/>
      <c r="B2325" s="7"/>
    </row>
    <row r="2326" spans="1:2" ht="12.75">
      <c r="A2326" s="7"/>
      <c r="B2326" s="7"/>
    </row>
    <row r="2327" spans="1:2" ht="12.75">
      <c r="A2327" s="7"/>
      <c r="B2327" s="7"/>
    </row>
    <row r="2328" spans="1:2" ht="12.75">
      <c r="A2328" s="7"/>
      <c r="B2328" s="7"/>
    </row>
    <row r="2329" spans="1:2" ht="12.75">
      <c r="A2329" s="7"/>
      <c r="B2329" s="7"/>
    </row>
    <row r="2330" spans="1:2" ht="12.75">
      <c r="A2330" s="7"/>
      <c r="B2330" s="7"/>
    </row>
    <row r="2331" spans="1:2" ht="12.75">
      <c r="A2331" s="7"/>
      <c r="B2331" s="7"/>
    </row>
    <row r="2332" spans="1:2" ht="12.75">
      <c r="A2332" s="7"/>
      <c r="B2332" s="7"/>
    </row>
    <row r="2333" spans="1:2" ht="12.75">
      <c r="A2333" s="7"/>
      <c r="B2333" s="7"/>
    </row>
    <row r="2334" spans="1:2" ht="12.75">
      <c r="A2334" s="7"/>
      <c r="B2334" s="7"/>
    </row>
    <row r="2335" spans="1:2" ht="12.75">
      <c r="A2335" s="7"/>
      <c r="B2335" s="7"/>
    </row>
    <row r="2336" spans="1:2" ht="12.75">
      <c r="A2336" s="7"/>
      <c r="B2336" s="7"/>
    </row>
    <row r="2337" spans="1:2" ht="12.75">
      <c r="A2337" s="7"/>
      <c r="B2337" s="7"/>
    </row>
    <row r="2338" spans="1:2" ht="12.75">
      <c r="A2338" s="7"/>
      <c r="B2338" s="7"/>
    </row>
    <row r="2339" spans="1:2" ht="12.75">
      <c r="A2339" s="7"/>
      <c r="B2339" s="7"/>
    </row>
    <row r="2340" spans="1:2" ht="12.75">
      <c r="A2340" s="7"/>
      <c r="B2340" s="7"/>
    </row>
    <row r="2341" spans="1:2" ht="12.75">
      <c r="A2341" s="7"/>
      <c r="B2341" s="7"/>
    </row>
    <row r="2342" spans="1:2" ht="12.75">
      <c r="A2342" s="7"/>
      <c r="B2342" s="7"/>
    </row>
    <row r="2343" spans="1:2" ht="12.75">
      <c r="A2343" s="7"/>
      <c r="B2343" s="7"/>
    </row>
    <row r="2344" spans="1:2" ht="12.75">
      <c r="A2344" s="7"/>
      <c r="B2344" s="7"/>
    </row>
    <row r="2345" spans="1:2" ht="12.75">
      <c r="A2345" s="7"/>
      <c r="B2345" s="7"/>
    </row>
    <row r="2346" spans="1:2" ht="12.75">
      <c r="A2346" s="7"/>
      <c r="B2346" s="7"/>
    </row>
    <row r="2347" spans="1:2" ht="12.75">
      <c r="A2347" s="7"/>
      <c r="B2347" s="7"/>
    </row>
    <row r="2348" spans="1:2" ht="12.75">
      <c r="A2348" s="7"/>
      <c r="B2348" s="7"/>
    </row>
    <row r="2349" spans="1:2" ht="12.75">
      <c r="A2349" s="7"/>
      <c r="B2349" s="7"/>
    </row>
    <row r="2350" spans="1:2" ht="12.75">
      <c r="A2350" s="7"/>
      <c r="B2350" s="7"/>
    </row>
    <row r="2351" spans="1:2" ht="12.75">
      <c r="A2351" s="7"/>
      <c r="B2351" s="7"/>
    </row>
    <row r="2352" spans="1:2" ht="12.75">
      <c r="A2352" s="7"/>
      <c r="B2352" s="7"/>
    </row>
    <row r="2353" spans="1:2" ht="12.75">
      <c r="A2353" s="7"/>
      <c r="B2353" s="7"/>
    </row>
    <row r="2354" spans="1:2" ht="12.75">
      <c r="A2354" s="7"/>
      <c r="B2354" s="7"/>
    </row>
    <row r="2355" spans="1:2" ht="12.75">
      <c r="A2355" s="7"/>
      <c r="B2355" s="7"/>
    </row>
    <row r="2356" spans="1:2" ht="12.75">
      <c r="A2356" s="7"/>
      <c r="B2356" s="7"/>
    </row>
    <row r="2357" spans="1:2" ht="12.75">
      <c r="A2357" s="7"/>
      <c r="B2357" s="7"/>
    </row>
    <row r="2358" spans="1:2" ht="12.75">
      <c r="A2358" s="7"/>
      <c r="B2358" s="7"/>
    </row>
    <row r="2359" spans="1:2" ht="12.75">
      <c r="A2359" s="7"/>
      <c r="B2359" s="7"/>
    </row>
    <row r="2360" spans="1:2" ht="12.75">
      <c r="A2360" s="7"/>
      <c r="B2360" s="7"/>
    </row>
    <row r="2361" spans="1:2" ht="12.75">
      <c r="A2361" s="7"/>
      <c r="B2361" s="7"/>
    </row>
    <row r="2362" spans="1:2" ht="12.75">
      <c r="A2362" s="7"/>
      <c r="B2362" s="7"/>
    </row>
    <row r="2363" spans="1:2" ht="12.75">
      <c r="A2363" s="7"/>
      <c r="B2363" s="7"/>
    </row>
    <row r="2364" spans="1:2" ht="12.75">
      <c r="A2364" s="7"/>
      <c r="B2364" s="7"/>
    </row>
    <row r="2365" spans="1:2" ht="12.75">
      <c r="A2365" s="7"/>
      <c r="B2365" s="7"/>
    </row>
    <row r="2366" spans="1:2" ht="12.75">
      <c r="A2366" s="7"/>
      <c r="B2366" s="7"/>
    </row>
    <row r="2367" spans="1:2" ht="12.75">
      <c r="A2367" s="7"/>
      <c r="B2367" s="7"/>
    </row>
    <row r="2368" spans="1:2" ht="12.75">
      <c r="A2368" s="7"/>
      <c r="B2368" s="7"/>
    </row>
    <row r="2369" spans="1:2" ht="12.75">
      <c r="A2369" s="7"/>
      <c r="B2369" s="7"/>
    </row>
    <row r="2370" spans="1:2" ht="12.75">
      <c r="A2370" s="7"/>
      <c r="B2370" s="7"/>
    </row>
    <row r="2371" spans="1:2" ht="12.75">
      <c r="A2371" s="7"/>
      <c r="B2371" s="7"/>
    </row>
    <row r="2372" spans="1:2" ht="12.75">
      <c r="A2372" s="7"/>
      <c r="B2372" s="7"/>
    </row>
    <row r="2373" spans="1:2" ht="12.75">
      <c r="A2373" s="7"/>
      <c r="B2373" s="7"/>
    </row>
    <row r="2374" spans="1:2" ht="12.75">
      <c r="A2374" s="7"/>
      <c r="B2374" s="7"/>
    </row>
    <row r="2375" spans="1:2" ht="12.75">
      <c r="A2375" s="7"/>
      <c r="B2375" s="7"/>
    </row>
    <row r="2376" spans="1:2" ht="12.75">
      <c r="A2376" s="7"/>
      <c r="B2376" s="7"/>
    </row>
    <row r="2377" spans="1:2" ht="12.75">
      <c r="A2377" s="7"/>
      <c r="B2377" s="7"/>
    </row>
    <row r="2378" spans="1:2" ht="12.75">
      <c r="A2378" s="7"/>
      <c r="B2378" s="7"/>
    </row>
    <row r="2379" spans="1:2" ht="12.75">
      <c r="A2379" s="7"/>
      <c r="B2379" s="7"/>
    </row>
    <row r="2380" spans="1:2" ht="12.75">
      <c r="A2380" s="7"/>
      <c r="B2380" s="7"/>
    </row>
    <row r="2381" spans="1:2" ht="12.75">
      <c r="A2381" s="7"/>
      <c r="B2381" s="7"/>
    </row>
    <row r="2382" spans="1:2" ht="12.75">
      <c r="A2382" s="7"/>
      <c r="B2382" s="7"/>
    </row>
    <row r="2383" spans="1:2" ht="12.75">
      <c r="A2383" s="7"/>
      <c r="B2383" s="7"/>
    </row>
    <row r="2384" spans="1:2" ht="12.75">
      <c r="A2384" s="7"/>
      <c r="B2384" s="7"/>
    </row>
    <row r="2385" spans="1:2" ht="12.75">
      <c r="A2385" s="7"/>
      <c r="B2385" s="7"/>
    </row>
    <row r="2386" spans="1:2" ht="12.75">
      <c r="A2386" s="7"/>
      <c r="B2386" s="7"/>
    </row>
    <row r="2387" spans="1:2" ht="12.75">
      <c r="A2387" s="7"/>
      <c r="B2387" s="7"/>
    </row>
    <row r="2388" spans="1:2" ht="12.75">
      <c r="A2388" s="7"/>
      <c r="B2388" s="7"/>
    </row>
    <row r="2389" spans="1:2" ht="12.75">
      <c r="A2389" s="7"/>
      <c r="B2389" s="7"/>
    </row>
    <row r="2390" spans="1:2" ht="12.75">
      <c r="A2390" s="7"/>
      <c r="B2390" s="7"/>
    </row>
    <row r="2391" spans="1:2" ht="12.75">
      <c r="A2391" s="7"/>
      <c r="B2391" s="7"/>
    </row>
    <row r="2392" spans="1:2" ht="12.75">
      <c r="A2392" s="7"/>
      <c r="B2392" s="7"/>
    </row>
    <row r="2393" spans="1:2" ht="12.75">
      <c r="A2393" s="7"/>
      <c r="B2393" s="7"/>
    </row>
    <row r="2394" spans="1:2" ht="12.75">
      <c r="A2394" s="7"/>
      <c r="B2394" s="7"/>
    </row>
    <row r="2395" spans="1:2" ht="12.75">
      <c r="A2395" s="7"/>
      <c r="B2395" s="7"/>
    </row>
    <row r="2396" spans="1:2" ht="12.75">
      <c r="A2396" s="7"/>
      <c r="B2396" s="7"/>
    </row>
    <row r="2397" spans="1:2" ht="12.75">
      <c r="A2397" s="7"/>
      <c r="B2397" s="7"/>
    </row>
    <row r="2398" spans="1:2" ht="12.75">
      <c r="A2398" s="7"/>
      <c r="B2398" s="7"/>
    </row>
    <row r="2399" spans="1:2" ht="12.75">
      <c r="A2399" s="7"/>
      <c r="B2399" s="7"/>
    </row>
    <row r="2400" spans="1:2" ht="12.75">
      <c r="A2400" s="7"/>
      <c r="B2400" s="7"/>
    </row>
    <row r="2401" spans="1:2" ht="12.75">
      <c r="A2401" s="7"/>
      <c r="B2401" s="7"/>
    </row>
    <row r="2402" spans="1:2" ht="12.75">
      <c r="A2402" s="7"/>
      <c r="B2402" s="7"/>
    </row>
    <row r="2403" spans="1:2" ht="12.75">
      <c r="A2403" s="7"/>
      <c r="B2403" s="7"/>
    </row>
    <row r="2404" spans="1:2" ht="12.75">
      <c r="A2404" s="7"/>
      <c r="B2404" s="7"/>
    </row>
    <row r="2405" spans="1:2" ht="12.75">
      <c r="A2405" s="7"/>
      <c r="B2405" s="7"/>
    </row>
    <row r="2406" spans="1:2" ht="12.75">
      <c r="A2406" s="7"/>
      <c r="B2406" s="7"/>
    </row>
    <row r="2407" spans="1:2" ht="12.75">
      <c r="A2407" s="7"/>
      <c r="B2407" s="7"/>
    </row>
    <row r="2408" spans="1:2" ht="12.75">
      <c r="A2408" s="7"/>
      <c r="B2408" s="7"/>
    </row>
    <row r="2409" spans="1:2" ht="12.75">
      <c r="A2409" s="7"/>
      <c r="B2409" s="7"/>
    </row>
    <row r="2410" spans="1:2" ht="12.75">
      <c r="A2410" s="7"/>
      <c r="B2410" s="7"/>
    </row>
    <row r="2411" spans="1:2" ht="12.75">
      <c r="A2411" s="7"/>
      <c r="B2411" s="7"/>
    </row>
    <row r="2412" spans="1:2" ht="12.75">
      <c r="A2412" s="7"/>
      <c r="B2412" s="7"/>
    </row>
    <row r="2413" spans="1:2" ht="12.75">
      <c r="A2413" s="7"/>
      <c r="B2413" s="7"/>
    </row>
    <row r="2414" spans="1:2" ht="12.75">
      <c r="A2414" s="7"/>
      <c r="B2414" s="7"/>
    </row>
    <row r="2415" spans="1:2" ht="12.75">
      <c r="A2415" s="7"/>
      <c r="B2415" s="7"/>
    </row>
    <row r="2416" spans="1:2" ht="12.75">
      <c r="A2416" s="7"/>
      <c r="B2416" s="7"/>
    </row>
    <row r="2417" spans="1:2" ht="12.75">
      <c r="A2417" s="7"/>
      <c r="B2417" s="7"/>
    </row>
    <row r="2418" spans="1:2" ht="12.75">
      <c r="A2418" s="7"/>
      <c r="B2418" s="7"/>
    </row>
    <row r="2419" spans="1:2" ht="12.75">
      <c r="A2419" s="7"/>
      <c r="B2419" s="7"/>
    </row>
    <row r="2420" spans="1:2" ht="12.75">
      <c r="A2420" s="7"/>
      <c r="B2420" s="7"/>
    </row>
    <row r="2421" spans="1:2" ht="12.75">
      <c r="A2421" s="7"/>
      <c r="B2421" s="7"/>
    </row>
    <row r="2422" spans="1:2" ht="12.75">
      <c r="A2422" s="7"/>
      <c r="B2422" s="7"/>
    </row>
    <row r="2423" spans="1:2" ht="12.75">
      <c r="A2423" s="7"/>
      <c r="B2423" s="7"/>
    </row>
    <row r="2424" spans="1:2" ht="12.75">
      <c r="A2424" s="7"/>
      <c r="B2424" s="7"/>
    </row>
    <row r="2425" spans="1:2" ht="12.75">
      <c r="A2425" s="7"/>
      <c r="B2425" s="7"/>
    </row>
    <row r="2426" spans="1:2" ht="12.75">
      <c r="A2426" s="7"/>
      <c r="B2426" s="7"/>
    </row>
    <row r="2427" spans="1:2" ht="12.75">
      <c r="A2427" s="7"/>
      <c r="B2427" s="7"/>
    </row>
    <row r="2428" spans="1:2" ht="12.75">
      <c r="A2428" s="7"/>
      <c r="B2428" s="7"/>
    </row>
    <row r="2429" spans="1:2" ht="12.75">
      <c r="A2429" s="7"/>
      <c r="B2429" s="7"/>
    </row>
    <row r="2430" spans="1:2" ht="12.75">
      <c r="A2430" s="7"/>
      <c r="B2430" s="7"/>
    </row>
    <row r="2431" spans="1:2" ht="12.75">
      <c r="A2431" s="7"/>
      <c r="B2431" s="7"/>
    </row>
    <row r="2432" spans="1:2" ht="12.75">
      <c r="A2432" s="7"/>
      <c r="B2432" s="7"/>
    </row>
    <row r="2433" spans="1:2" ht="12.75">
      <c r="A2433" s="7"/>
      <c r="B2433" s="7"/>
    </row>
    <row r="2434" spans="1:2" ht="12.75">
      <c r="A2434" s="7"/>
      <c r="B2434" s="7"/>
    </row>
    <row r="2435" spans="1:2" ht="12.75">
      <c r="A2435" s="7"/>
      <c r="B2435" s="7"/>
    </row>
    <row r="2436" spans="1:2" ht="12.75">
      <c r="A2436" s="7"/>
      <c r="B2436" s="7"/>
    </row>
    <row r="2437" spans="1:2" ht="12.75">
      <c r="A2437" s="7"/>
      <c r="B2437" s="7"/>
    </row>
    <row r="2438" spans="1:2" ht="12.75">
      <c r="A2438" s="7"/>
      <c r="B2438" s="7"/>
    </row>
  </sheetData>
  <sheetProtection/>
  <mergeCells count="63">
    <mergeCell ref="A618:A619"/>
    <mergeCell ref="B618:B619"/>
    <mergeCell ref="C618:E618"/>
    <mergeCell ref="G618:H618"/>
    <mergeCell ref="A684:A685"/>
    <mergeCell ref="B684:B685"/>
    <mergeCell ref="C684:E684"/>
    <mergeCell ref="G684:H684"/>
    <mergeCell ref="G546:H546"/>
    <mergeCell ref="C478:E478"/>
    <mergeCell ref="G478:H478"/>
    <mergeCell ref="B208:B209"/>
    <mergeCell ref="C208:E208"/>
    <mergeCell ref="B277:B278"/>
    <mergeCell ref="G208:H208"/>
    <mergeCell ref="B344:B345"/>
    <mergeCell ref="C344:E344"/>
    <mergeCell ref="G344:H344"/>
    <mergeCell ref="A725:E725"/>
    <mergeCell ref="A723:E723"/>
    <mergeCell ref="G8:H8"/>
    <mergeCell ref="A8:A9"/>
    <mergeCell ref="B140:B141"/>
    <mergeCell ref="C140:E140"/>
    <mergeCell ref="G140:H140"/>
    <mergeCell ref="A208:A209"/>
    <mergeCell ref="B478:B479"/>
    <mergeCell ref="A546:A547"/>
    <mergeCell ref="H1:I1"/>
    <mergeCell ref="H3:J3"/>
    <mergeCell ref="I5:J5"/>
    <mergeCell ref="B5:H5"/>
    <mergeCell ref="H2:J2"/>
    <mergeCell ref="I8:I9"/>
    <mergeCell ref="I140:I141"/>
    <mergeCell ref="A724:E724"/>
    <mergeCell ref="B8:B9"/>
    <mergeCell ref="C8:E8"/>
    <mergeCell ref="A140:A141"/>
    <mergeCell ref="I546:I547"/>
    <mergeCell ref="A478:A479"/>
    <mergeCell ref="B546:B547"/>
    <mergeCell ref="C546:E546"/>
    <mergeCell ref="I684:I685"/>
    <mergeCell ref="I478:I479"/>
    <mergeCell ref="I618:I619"/>
    <mergeCell ref="I410:I411"/>
    <mergeCell ref="G410:H410"/>
    <mergeCell ref="I277:I278"/>
    <mergeCell ref="A69:A70"/>
    <mergeCell ref="B69:B70"/>
    <mergeCell ref="C69:E69"/>
    <mergeCell ref="G69:H69"/>
    <mergeCell ref="I208:I209"/>
    <mergeCell ref="I69:I70"/>
    <mergeCell ref="G277:H277"/>
    <mergeCell ref="I344:I345"/>
    <mergeCell ref="A344:A345"/>
    <mergeCell ref="A277:A278"/>
    <mergeCell ref="C277:E277"/>
    <mergeCell ref="A410:A411"/>
    <mergeCell ref="B410:B411"/>
    <mergeCell ref="C410:E410"/>
  </mergeCells>
  <printOptions horizontalCentered="1"/>
  <pageMargins left="0.3937007874015748" right="0.3937007874015748" top="0.3937007874015748" bottom="0.3937007874015748" header="0.2362204724409449" footer="0.2362204724409449"/>
  <pageSetup firstPageNumber="20" useFirstPageNumber="1" horizontalDpi="600" verticalDpi="600" orientation="portrait" paperSize="9" scale="85" r:id="rId1"/>
  <headerFooter alignWithMargins="0">
    <oddFooter>&amp;CStrona &amp;P</oddFooter>
  </headerFooter>
  <rowBreaks count="10" manualBreakCount="10">
    <brk id="67" max="9" man="1"/>
    <brk id="138" max="9" man="1"/>
    <brk id="206" max="9" man="1"/>
    <brk id="275" max="9" man="1"/>
    <brk id="342" max="9" man="1"/>
    <brk id="408" max="9" man="1"/>
    <brk id="476" max="9" man="1"/>
    <brk id="544" max="9" man="1"/>
    <brk id="616" max="9" man="1"/>
    <brk id="6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Midera Izabela</cp:lastModifiedBy>
  <cp:lastPrinted>2012-04-27T07:36:53Z</cp:lastPrinted>
  <dcterms:created xsi:type="dcterms:W3CDTF">2011-08-25T08:42:54Z</dcterms:created>
  <dcterms:modified xsi:type="dcterms:W3CDTF">2012-05-07T07:57:53Z</dcterms:modified>
  <cp:category/>
  <cp:version/>
  <cp:contentType/>
  <cp:contentStatus/>
</cp:coreProperties>
</file>