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2011" sheetId="1" r:id="rId1"/>
  </sheets>
  <definedNames>
    <definedName name="_xlnm.Print_Area" localSheetId="0">'Wydatki 2011'!$A$1:$J$180</definedName>
    <definedName name="_xlnm.Print_Titles" localSheetId="0">'Wydatki 2011'!$8:$11</definedName>
  </definedNames>
  <calcPr fullCalcOnLoad="1"/>
</workbook>
</file>

<file path=xl/sharedStrings.xml><?xml version="1.0" encoding="utf-8"?>
<sst xmlns="http://schemas.openxmlformats.org/spreadsheetml/2006/main" count="171" uniqueCount="111">
  <si>
    <t>Treść</t>
  </si>
  <si>
    <t>WYDATKI   BUDŻETU</t>
  </si>
  <si>
    <t>Dział</t>
  </si>
  <si>
    <t>Rozdział</t>
  </si>
  <si>
    <t>Poz.</t>
  </si>
  <si>
    <t>Klasyfikacja</t>
  </si>
  <si>
    <t>§</t>
  </si>
  <si>
    <t>Zmiana</t>
  </si>
  <si>
    <t>zwiększenie</t>
  </si>
  <si>
    <t>zmniejszenie</t>
  </si>
  <si>
    <t>Plan po zmianach</t>
  </si>
  <si>
    <t>Razem zwiększenia i zmniejszenia, w tym:</t>
  </si>
  <si>
    <t xml:space="preserve"> - wydatki bieżące</t>
  </si>
  <si>
    <t>WYDATKI BUDŻETU (po zmianie)</t>
  </si>
  <si>
    <t>z tego:</t>
  </si>
  <si>
    <t>wydatki bieżące</t>
  </si>
  <si>
    <t>wydatki majątkowe</t>
  </si>
  <si>
    <t>1.</t>
  </si>
  <si>
    <t>Saldo, w tym:</t>
  </si>
  <si>
    <t>Załącznik Nr 2</t>
  </si>
  <si>
    <t>2.</t>
  </si>
  <si>
    <t>- wynagrodzenia osobowe</t>
  </si>
  <si>
    <t>ROLNICTWO I ŁOWIECTWO</t>
  </si>
  <si>
    <t>- składki na ubezpieczenie społeczne</t>
  </si>
  <si>
    <t>- wynagrodzenia bezosobowe</t>
  </si>
  <si>
    <t>- zakup materiałów i wyposażenia</t>
  </si>
  <si>
    <t>- zakup usług pozostałych</t>
  </si>
  <si>
    <t>TRANSPORT I ŁĄCZNOŚĆ</t>
  </si>
  <si>
    <t xml:space="preserve">   fundusz sołecki</t>
  </si>
  <si>
    <t>GOSPODARKA MIESZKANIOWA</t>
  </si>
  <si>
    <t>- różne opłaty i składki</t>
  </si>
  <si>
    <t>ADMINISTRACJA PUBLICZNA</t>
  </si>
  <si>
    <t>Rada miejska</t>
  </si>
  <si>
    <t xml:space="preserve">- zakup energii, wody, gazu </t>
  </si>
  <si>
    <t>3.</t>
  </si>
  <si>
    <t>Promocja gminy</t>
  </si>
  <si>
    <t>4.</t>
  </si>
  <si>
    <t>BEZPIECZEŃSTWO PUBLICZNE I OCHRONA PRZECIWPOŻAROWA</t>
  </si>
  <si>
    <t>Ochotnicze straże pożarne</t>
  </si>
  <si>
    <t>5.</t>
  </si>
  <si>
    <t>6.</t>
  </si>
  <si>
    <t>7.</t>
  </si>
  <si>
    <t>8.</t>
  </si>
  <si>
    <t>GOSPODARKA KOMUNALNA I OCHRONA ŚRODOWISKA</t>
  </si>
  <si>
    <t>Wydatki związane z gospodarowaniem odpadami komunalnymi</t>
  </si>
  <si>
    <t>Rady Miejskiej w Wolborzu</t>
  </si>
  <si>
    <t>Odwodnienie drogi w miejscowości Golesze Duże</t>
  </si>
  <si>
    <t>Opracowanie programu funkcjonalno-użytkowego dla inwestycji "Poprawa</t>
  </si>
  <si>
    <t>zabezpieczenia w wodę południowo - wschodniej części gminy Wolbórz</t>
  </si>
  <si>
    <t>poprzez przebudowę ujęcia wody w miejscowości Swolszewice Duże</t>
  </si>
  <si>
    <t>wraz z rozbudową sieci wodociągowej"</t>
  </si>
  <si>
    <t>Przebudowa chodnika na ulicy 1-go Maja w Wolborzu, w tym:</t>
  </si>
  <si>
    <t>Opracowanie dokumentacji budowy drogi dojazdowej do pól w Żywocinie</t>
  </si>
  <si>
    <t>Zakup zagęszczarki drogowej</t>
  </si>
  <si>
    <t>Wykonanie dokumentacji projektowej "Odnowy centrum miejscowości</t>
  </si>
  <si>
    <t>Swolszewice Duże poprzez budowę ciągów chodnikowych".</t>
  </si>
  <si>
    <t>Zakup gruntów na infrastrukturę</t>
  </si>
  <si>
    <t>Sfinansowanie kosztów przejęcia gruntów pod drogi</t>
  </si>
  <si>
    <t>DZIAŁALNOŚĆ  USŁUGOWA</t>
  </si>
  <si>
    <t>Opracowanie fragmentów planów miejscowego zagospodarowania</t>
  </si>
  <si>
    <t>przestrzennego dla terenów Wolborza i Swolszewic Dużych</t>
  </si>
  <si>
    <t>Utrzymanie grobów żołnierskich</t>
  </si>
  <si>
    <t>Sfinansowanie kosztów Komisji Urbanistycznej</t>
  </si>
  <si>
    <t>z dnia 28 listopada 2013 r.</t>
  </si>
  <si>
    <t>Rozbudowa sieci wodociągowej w Lubiaszowie Nowym</t>
  </si>
  <si>
    <t>Modernizacja drogi dojazdowej do pól w Polichnie</t>
  </si>
  <si>
    <t>Opracowania geodezyjne i kartograficzne</t>
  </si>
  <si>
    <t>KULTURA I OCHRONA DZIEDZICTWA NARODOWEGO</t>
  </si>
  <si>
    <t>Adaptacja pomieszczeń na bibliotekę w Polichnie</t>
  </si>
  <si>
    <t>OBSŁUGA DŁUGU PUBLICZNEGO</t>
  </si>
  <si>
    <t>Odsetki od kredytów i pożyczek</t>
  </si>
  <si>
    <t>OCHRONA ZDROWIA</t>
  </si>
  <si>
    <t>Dotacja celowa dla Miasta Tomaszów Maz. na rehabilitację dzieci</t>
  </si>
  <si>
    <t>niepełnosprawnych w Ośrodku Rehabilitacji Dzieci Niepełnosprawnych</t>
  </si>
  <si>
    <t>w Tomaszowie Maz.</t>
  </si>
  <si>
    <t>Opracowanie programu funkcjonalno-użytkowego dla inwestycji</t>
  </si>
  <si>
    <t>"Aglomeracja Północ - budowa kanalizacji sanitarnej w gminie</t>
  </si>
  <si>
    <t>Wolbórz wraz z modernizacją oczyszczalni ścieków w Wolborzu"</t>
  </si>
  <si>
    <t>Budowa przepompowni kanalizacji sanitarnej</t>
  </si>
  <si>
    <t>Wywóz nieczystości stałych</t>
  </si>
  <si>
    <t>Usunięcie i unieszkodliwienie materiałów zawierających azbest</t>
  </si>
  <si>
    <t>z terenu gminy Wolbórz</t>
  </si>
  <si>
    <t>- środki własne</t>
  </si>
  <si>
    <t>- środki WFOŚiGW</t>
  </si>
  <si>
    <t>Opłaty za korzystanie ze środowiska</t>
  </si>
  <si>
    <t>Odbiór zwierząt do schroniska</t>
  </si>
  <si>
    <t>Sfinansowanie kosztów opieki weterynaryjnej</t>
  </si>
  <si>
    <t xml:space="preserve"> - wydatki majątkowe</t>
  </si>
  <si>
    <t>OŚWIATA I WYCHOWANIE</t>
  </si>
  <si>
    <t>Szkoły podstawowe</t>
  </si>
  <si>
    <t>- składki na Fundusz Pracy</t>
  </si>
  <si>
    <t>- wydatki osobowe niezaliczone do wynagrodzenia</t>
  </si>
  <si>
    <t>- zakup pomocy dydaktycznych i naukowych</t>
  </si>
  <si>
    <t>Oddziały przedszkolne</t>
  </si>
  <si>
    <t>* finansowanie za środków budżetu państwa</t>
  </si>
  <si>
    <t>* finansowanie za środków własnych</t>
  </si>
  <si>
    <t>Przedszkole Samorządowe w Wolborzu</t>
  </si>
  <si>
    <t>- zakup środków żywności</t>
  </si>
  <si>
    <t>Publiczne Gimnazjum w Wolborzu</t>
  </si>
  <si>
    <t>- koszty postępowania sądowego</t>
  </si>
  <si>
    <t>Dowożenie uczniów do szkół</t>
  </si>
  <si>
    <t>Stołówki szkolne</t>
  </si>
  <si>
    <t>EDUKACYJNA OPIEKA WYCHOWAWCZA</t>
  </si>
  <si>
    <t>Świetlice szkolne</t>
  </si>
  <si>
    <t>Kolonie, obozy oraz inne formy wypoczynku dzieci i młodzieży</t>
  </si>
  <si>
    <t>Dotacja celowa dla Gminy Tomaszów Maz. na przeprowadzenie badań</t>
  </si>
  <si>
    <t>funkcjonowania komunikacji miejskiej w terenie gminy Wolbórz</t>
  </si>
  <si>
    <t>do Uchwały Nr XXXVIII/305/2013</t>
  </si>
  <si>
    <t>9.</t>
  </si>
  <si>
    <t>Oświetlenie ulic, placów i dróg</t>
  </si>
  <si>
    <t>- zakup usług remontowych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</si>
</sst>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</numFmts>
  <fonts count="31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Accounting"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u val="singleAccounting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3" fontId="3" fillId="0" borderId="0" xfId="42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43" fontId="4" fillId="0" borderId="11" xfId="42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0" xfId="42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43" fontId="4" fillId="0" borderId="12" xfId="42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3" fontId="4" fillId="0" borderId="12" xfId="42" applyFont="1" applyBorder="1" applyAlignment="1">
      <alignment horizontal="center" vertical="center"/>
    </xf>
    <xf numFmtId="43" fontId="4" fillId="0" borderId="11" xfId="42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3" fillId="0" borderId="22" xfId="42" applyFont="1" applyBorder="1" applyAlignment="1">
      <alignment horizontal="center" vertical="center"/>
    </xf>
    <xf numFmtId="43" fontId="25" fillId="0" borderId="0" xfId="42" applyFont="1" applyBorder="1" applyAlignment="1">
      <alignment horizontal="center" vertical="center"/>
    </xf>
    <xf numFmtId="43" fontId="25" fillId="0" borderId="10" xfId="42" applyFont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4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2"/>
    </xf>
    <xf numFmtId="43" fontId="4" fillId="0" borderId="25" xfId="42" applyFont="1" applyFill="1" applyBorder="1" applyAlignment="1">
      <alignment vertical="center"/>
    </xf>
    <xf numFmtId="43" fontId="25" fillId="0" borderId="22" xfId="42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43" fontId="3" fillId="0" borderId="22" xfId="42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3" fontId="4" fillId="0" borderId="20" xfId="42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3" fontId="6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0"/>
    </xf>
    <xf numFmtId="0" fontId="4" fillId="0" borderId="20" xfId="0" applyFont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3" fontId="4" fillId="0" borderId="29" xfId="42" applyFont="1" applyBorder="1" applyAlignment="1">
      <alignment horizontal="center" vertical="center"/>
    </xf>
    <xf numFmtId="43" fontId="4" fillId="0" borderId="29" xfId="42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left" vertical="center" indent="1"/>
    </xf>
    <xf numFmtId="43" fontId="25" fillId="0" borderId="22" xfId="42" applyFont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43" fontId="27" fillId="0" borderId="22" xfId="42" applyFont="1" applyBorder="1" applyAlignment="1">
      <alignment horizontal="center" vertical="center" wrapText="1"/>
    </xf>
    <xf numFmtId="43" fontId="27" fillId="0" borderId="22" xfId="42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164" fontId="4" fillId="0" borderId="11" xfId="0" applyNumberFormat="1" applyFont="1" applyBorder="1" applyAlignment="1">
      <alignment horizontal="center" vertical="center"/>
    </xf>
    <xf numFmtId="43" fontId="4" fillId="0" borderId="21" xfId="42" applyFont="1" applyBorder="1" applyAlignment="1">
      <alignment horizontal="center" vertical="center"/>
    </xf>
    <xf numFmtId="43" fontId="4" fillId="0" borderId="26" xfId="42" applyFont="1" applyBorder="1" applyAlignment="1">
      <alignment horizontal="center" vertical="center" wrapText="1"/>
    </xf>
    <xf numFmtId="43" fontId="4" fillId="0" borderId="26" xfId="42" applyFont="1" applyBorder="1" applyAlignment="1">
      <alignment horizontal="center" vertical="center"/>
    </xf>
    <xf numFmtId="43" fontId="4" fillId="0" borderId="20" xfId="42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3" fontId="25" fillId="0" borderId="22" xfId="0" applyNumberFormat="1" applyFont="1" applyBorder="1" applyAlignment="1">
      <alignment horizontal="center" vertical="center"/>
    </xf>
    <xf numFmtId="43" fontId="4" fillId="0" borderId="20" xfId="42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" fontId="4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3" fontId="28" fillId="0" borderId="22" xfId="42" applyFont="1" applyBorder="1" applyAlignment="1">
      <alignment horizontal="center" vertical="center" wrapText="1"/>
    </xf>
    <xf numFmtId="43" fontId="28" fillId="0" borderId="22" xfId="42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25" fillId="0" borderId="26" xfId="42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164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3" fontId="29" fillId="0" borderId="22" xfId="42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3" fontId="3" fillId="0" borderId="21" xfId="42" applyFont="1" applyBorder="1" applyAlignment="1">
      <alignment horizontal="center" vertical="center"/>
    </xf>
    <xf numFmtId="43" fontId="3" fillId="0" borderId="26" xfId="42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indent="1"/>
    </xf>
    <xf numFmtId="43" fontId="3" fillId="0" borderId="12" xfId="42" applyFont="1" applyBorder="1" applyAlignment="1">
      <alignment horizontal="center" vertical="center"/>
    </xf>
    <xf numFmtId="43" fontId="3" fillId="0" borderId="26" xfId="42" applyFont="1" applyBorder="1" applyAlignment="1">
      <alignment horizontal="center" vertical="center"/>
    </xf>
    <xf numFmtId="43" fontId="3" fillId="0" borderId="40" xfId="42" applyFont="1" applyBorder="1" applyAlignment="1">
      <alignment horizontal="center" vertical="center" wrapText="1"/>
    </xf>
    <xf numFmtId="43" fontId="3" fillId="0" borderId="10" xfId="42" applyNumberFormat="1" applyFont="1" applyBorder="1" applyAlignment="1">
      <alignment vertical="center"/>
    </xf>
    <xf numFmtId="43" fontId="3" fillId="0" borderId="20" xfId="42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3" fontId="3" fillId="0" borderId="39" xfId="42" applyFont="1" applyBorder="1" applyAlignment="1">
      <alignment horizontal="center" vertical="center"/>
    </xf>
    <xf numFmtId="43" fontId="3" fillId="0" borderId="40" xfId="42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43" fontId="27" fillId="0" borderId="26" xfId="42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43" fontId="3" fillId="0" borderId="0" xfId="42" applyFont="1" applyAlignment="1">
      <alignment vertical="center"/>
    </xf>
    <xf numFmtId="43" fontId="3" fillId="0" borderId="10" xfId="42" applyFont="1" applyBorder="1" applyAlignment="1">
      <alignment vertical="center"/>
    </xf>
    <xf numFmtId="0" fontId="1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3" fontId="3" fillId="0" borderId="20" xfId="42" applyFont="1" applyBorder="1" applyAlignment="1">
      <alignment horizontal="center" vertical="center" wrapText="1"/>
    </xf>
    <xf numFmtId="43" fontId="28" fillId="0" borderId="10" xfId="42" applyNumberFormat="1" applyFont="1" applyBorder="1" applyAlignment="1">
      <alignment vertical="center"/>
    </xf>
    <xf numFmtId="43" fontId="28" fillId="0" borderId="10" xfId="42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43" fontId="28" fillId="0" borderId="22" xfId="42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31" xfId="0" applyNumberFormat="1" applyFont="1" applyBorder="1" applyAlignment="1">
      <alignment horizontal="center" vertical="center"/>
    </xf>
    <xf numFmtId="43" fontId="3" fillId="0" borderId="0" xfId="42" applyFont="1" applyBorder="1" applyAlignment="1">
      <alignment vertical="center"/>
    </xf>
    <xf numFmtId="43" fontId="3" fillId="0" borderId="22" xfId="42" applyFont="1" applyBorder="1" applyAlignment="1">
      <alignment vertical="center"/>
    </xf>
    <xf numFmtId="43" fontId="3" fillId="0" borderId="10" xfId="42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horizontal="center" vertical="center"/>
    </xf>
    <xf numFmtId="43" fontId="3" fillId="0" borderId="22" xfId="42" applyFont="1" applyFill="1" applyBorder="1" applyAlignment="1">
      <alignment horizontal="center" vertical="center"/>
    </xf>
    <xf numFmtId="43" fontId="3" fillId="0" borderId="22" xfId="42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3" fontId="3" fillId="0" borderId="21" xfId="42" applyFont="1" applyBorder="1" applyAlignment="1">
      <alignment vertical="center"/>
    </xf>
    <xf numFmtId="43" fontId="3" fillId="0" borderId="20" xfId="42" applyFont="1" applyBorder="1" applyAlignment="1">
      <alignment vertical="center"/>
    </xf>
    <xf numFmtId="43" fontId="3" fillId="0" borderId="11" xfId="42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indent="1"/>
    </xf>
    <xf numFmtId="49" fontId="3" fillId="0" borderId="31" xfId="0" applyNumberFormat="1" applyFont="1" applyBorder="1" applyAlignment="1">
      <alignment horizontal="left" vertical="center"/>
    </xf>
    <xf numFmtId="43" fontId="4" fillId="0" borderId="10" xfId="42" applyNumberFormat="1" applyFont="1" applyBorder="1" applyAlignment="1">
      <alignment vertical="center"/>
    </xf>
    <xf numFmtId="43" fontId="3" fillId="0" borderId="0" xfId="42" applyNumberFormat="1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3" fontId="25" fillId="0" borderId="22" xfId="42" applyFont="1" applyFill="1" applyBorder="1" applyAlignment="1">
      <alignment horizontal="center" vertical="center"/>
    </xf>
    <xf numFmtId="43" fontId="25" fillId="0" borderId="22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22" xfId="42" applyNumberFormat="1" applyFont="1" applyFill="1" applyBorder="1" applyAlignment="1">
      <alignment vertical="center"/>
    </xf>
    <xf numFmtId="43" fontId="25" fillId="0" borderId="10" xfId="42" applyNumberFormat="1" applyFont="1" applyBorder="1" applyAlignment="1">
      <alignment vertical="center"/>
    </xf>
    <xf numFmtId="43" fontId="25" fillId="0" borderId="10" xfId="0" applyNumberFormat="1" applyFont="1" applyBorder="1" applyAlignment="1">
      <alignment/>
    </xf>
    <xf numFmtId="43" fontId="3" fillId="0" borderId="26" xfId="42" applyFont="1" applyBorder="1" applyAlignment="1">
      <alignment vertical="center"/>
    </xf>
    <xf numFmtId="0" fontId="1" fillId="0" borderId="20" xfId="0" applyFont="1" applyBorder="1" applyAlignment="1">
      <alignment/>
    </xf>
    <xf numFmtId="43" fontId="4" fillId="0" borderId="11" xfId="42" applyFont="1" applyBorder="1" applyAlignment="1">
      <alignment vertical="center"/>
    </xf>
    <xf numFmtId="43" fontId="4" fillId="0" borderId="29" xfId="42" applyFont="1" applyBorder="1" applyAlignment="1">
      <alignment vertical="center"/>
    </xf>
    <xf numFmtId="43" fontId="4" fillId="0" borderId="21" xfId="0" applyNumberFormat="1" applyFont="1" applyBorder="1" applyAlignment="1">
      <alignment horizontal="center" vertical="center"/>
    </xf>
    <xf numFmtId="43" fontId="30" fillId="0" borderId="0" xfId="42" applyFont="1" applyBorder="1" applyAlignment="1">
      <alignment horizontal="center" vertical="center"/>
    </xf>
    <xf numFmtId="43" fontId="30" fillId="0" borderId="10" xfId="42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43" fontId="3" fillId="0" borderId="32" xfId="42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3" fontId="4" fillId="0" borderId="22" xfId="42" applyFont="1" applyBorder="1" applyAlignment="1">
      <alignment horizontal="center" vertical="center" wrapText="1"/>
    </xf>
    <xf numFmtId="43" fontId="4" fillId="0" borderId="22" xfId="42" applyFont="1" applyBorder="1" applyAlignment="1">
      <alignment horizontal="center" vertical="center"/>
    </xf>
    <xf numFmtId="43" fontId="6" fillId="0" borderId="22" xfId="42" applyFont="1" applyBorder="1" applyAlignment="1">
      <alignment horizontal="center" vertical="center"/>
    </xf>
    <xf numFmtId="43" fontId="6" fillId="0" borderId="22" xfId="42" applyFont="1" applyBorder="1" applyAlignment="1">
      <alignment horizontal="center" vertical="center" wrapText="1"/>
    </xf>
    <xf numFmtId="43" fontId="30" fillId="0" borderId="22" xfId="42" applyFont="1" applyBorder="1" applyAlignment="1">
      <alignment horizontal="center" vertical="center" wrapText="1"/>
    </xf>
    <xf numFmtId="43" fontId="30" fillId="0" borderId="22" xfId="42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3" fontId="3" fillId="0" borderId="11" xfId="42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left" vertical="center"/>
    </xf>
    <xf numFmtId="43" fontId="3" fillId="0" borderId="22" xfId="42" applyNumberFormat="1" applyFont="1" applyBorder="1" applyAlignment="1">
      <alignment vertical="center"/>
    </xf>
    <xf numFmtId="43" fontId="25" fillId="0" borderId="10" xfId="42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view="pageBreakPreview" zoomScaleNormal="110" zoomScaleSheetLayoutView="100" zoomScalePageLayoutView="0" workbookViewId="0" topLeftCell="A58">
      <selection activeCell="I112" sqref="I112"/>
    </sheetView>
  </sheetViews>
  <sheetFormatPr defaultColWidth="9.00390625" defaultRowHeight="12.75"/>
  <cols>
    <col min="1" max="1" width="4.375" style="1" customWidth="1"/>
    <col min="2" max="2" width="62.375" style="1" customWidth="1"/>
    <col min="3" max="3" width="6.375" style="1" customWidth="1"/>
    <col min="4" max="4" width="8.875" style="1" customWidth="1"/>
    <col min="5" max="5" width="8.25390625" style="1" customWidth="1"/>
    <col min="6" max="6" width="15.625" style="1" customWidth="1"/>
    <col min="7" max="7" width="15.375" style="1" customWidth="1"/>
    <col min="8" max="8" width="18.375" style="1" customWidth="1"/>
    <col min="9" max="9" width="16.75390625" style="1" customWidth="1"/>
    <col min="10" max="10" width="17.875" style="1" customWidth="1"/>
    <col min="11" max="16384" width="9.125" style="1" customWidth="1"/>
  </cols>
  <sheetData>
    <row r="1" ht="18" customHeight="1">
      <c r="I1" s="21" t="s">
        <v>19</v>
      </c>
    </row>
    <row r="2" ht="18" customHeight="1">
      <c r="I2" s="21" t="s">
        <v>107</v>
      </c>
    </row>
    <row r="3" ht="18" customHeight="1">
      <c r="I3" s="21" t="s">
        <v>45</v>
      </c>
    </row>
    <row r="4" spans="2:9" ht="18" customHeight="1">
      <c r="B4" s="47"/>
      <c r="I4" s="21" t="s">
        <v>63</v>
      </c>
    </row>
    <row r="5" spans="2:9" ht="1.5" customHeight="1">
      <c r="B5" s="47"/>
      <c r="I5" s="21"/>
    </row>
    <row r="6" spans="2:9" ht="20.25" customHeight="1">
      <c r="B6" s="47" t="s">
        <v>1</v>
      </c>
      <c r="I6" s="21"/>
    </row>
    <row r="7" ht="5.25" customHeight="1"/>
    <row r="8" spans="1:10" ht="18.75" customHeight="1">
      <c r="A8" s="236" t="s">
        <v>4</v>
      </c>
      <c r="B8" s="236" t="s">
        <v>0</v>
      </c>
      <c r="C8" s="242" t="s">
        <v>5</v>
      </c>
      <c r="D8" s="243"/>
      <c r="E8" s="246"/>
      <c r="F8" s="242" t="s">
        <v>7</v>
      </c>
      <c r="G8" s="243"/>
      <c r="H8" s="239" t="s">
        <v>10</v>
      </c>
      <c r="I8" s="234" t="s">
        <v>14</v>
      </c>
      <c r="J8" s="234"/>
    </row>
    <row r="9" spans="1:10" ht="13.5" customHeight="1">
      <c r="A9" s="237"/>
      <c r="B9" s="237"/>
      <c r="C9" s="236" t="s">
        <v>2</v>
      </c>
      <c r="D9" s="236" t="s">
        <v>3</v>
      </c>
      <c r="E9" s="236" t="s">
        <v>6</v>
      </c>
      <c r="F9" s="237" t="s">
        <v>8</v>
      </c>
      <c r="G9" s="244" t="s">
        <v>9</v>
      </c>
      <c r="H9" s="240"/>
      <c r="I9" s="235" t="s">
        <v>15</v>
      </c>
      <c r="J9" s="235" t="s">
        <v>16</v>
      </c>
    </row>
    <row r="10" spans="1:10" ht="18.75" customHeight="1">
      <c r="A10" s="238"/>
      <c r="B10" s="238"/>
      <c r="C10" s="238"/>
      <c r="D10" s="238"/>
      <c r="E10" s="238"/>
      <c r="F10" s="238"/>
      <c r="G10" s="245"/>
      <c r="H10" s="241"/>
      <c r="I10" s="235"/>
      <c r="J10" s="235"/>
    </row>
    <row r="11" spans="1:10" ht="18.75" customHeight="1" thickBot="1">
      <c r="A11" s="39">
        <v>1</v>
      </c>
      <c r="B11" s="40">
        <v>2</v>
      </c>
      <c r="C11" s="39">
        <v>3</v>
      </c>
      <c r="D11" s="39">
        <v>4</v>
      </c>
      <c r="E11" s="39">
        <v>5</v>
      </c>
      <c r="F11" s="41">
        <v>6</v>
      </c>
      <c r="G11" s="42">
        <v>7</v>
      </c>
      <c r="H11" s="43">
        <v>8</v>
      </c>
      <c r="I11" s="44">
        <v>9</v>
      </c>
      <c r="J11" s="45">
        <v>10</v>
      </c>
    </row>
    <row r="12" spans="1:10" ht="21.75" customHeight="1" thickBot="1" thickTop="1">
      <c r="A12" s="50"/>
      <c r="B12" s="96" t="s">
        <v>22</v>
      </c>
      <c r="C12" s="97">
        <v>10</v>
      </c>
      <c r="D12" s="51"/>
      <c r="E12" s="50"/>
      <c r="F12" s="98">
        <f>SUM(F14)</f>
        <v>0</v>
      </c>
      <c r="G12" s="100">
        <f>SUM(G19+G14)</f>
        <v>11310</v>
      </c>
      <c r="H12" s="99">
        <f>SUM(I12:J12)</f>
        <v>598753.24</v>
      </c>
      <c r="I12" s="100">
        <v>471602.24</v>
      </c>
      <c r="J12" s="101">
        <v>127151</v>
      </c>
    </row>
    <row r="13" spans="1:10" ht="6" customHeight="1" thickTop="1">
      <c r="A13" s="102"/>
      <c r="B13" s="103"/>
      <c r="C13" s="102"/>
      <c r="D13" s="104"/>
      <c r="E13" s="102"/>
      <c r="F13" s="104"/>
      <c r="G13" s="105"/>
      <c r="H13" s="106"/>
      <c r="I13" s="107"/>
      <c r="J13" s="108"/>
    </row>
    <row r="14" spans="1:10" ht="19.5" customHeight="1">
      <c r="A14" s="53" t="s">
        <v>17</v>
      </c>
      <c r="B14" s="114" t="s">
        <v>64</v>
      </c>
      <c r="C14" s="166"/>
      <c r="D14" s="167">
        <v>1010</v>
      </c>
      <c r="E14" s="53">
        <v>6050</v>
      </c>
      <c r="F14" s="16"/>
      <c r="G14" s="55">
        <v>10750</v>
      </c>
      <c r="H14" s="67">
        <f>SUM(I14:J14)</f>
        <v>63711</v>
      </c>
      <c r="I14" s="111"/>
      <c r="J14" s="58">
        <v>63711</v>
      </c>
    </row>
    <row r="15" spans="1:10" ht="3" customHeight="1">
      <c r="A15" s="53"/>
      <c r="B15" s="109"/>
      <c r="C15" s="92"/>
      <c r="D15" s="110"/>
      <c r="E15" s="53"/>
      <c r="F15" s="56"/>
      <c r="G15" s="94"/>
      <c r="H15" s="88"/>
      <c r="I15" s="112"/>
      <c r="J15" s="58"/>
    </row>
    <row r="16" spans="1:10" ht="18" customHeight="1">
      <c r="A16" s="53" t="s">
        <v>20</v>
      </c>
      <c r="B16" s="114" t="s">
        <v>47</v>
      </c>
      <c r="C16" s="166"/>
      <c r="D16" s="168"/>
      <c r="E16" s="169"/>
      <c r="F16" s="16"/>
      <c r="G16" s="94"/>
      <c r="H16" s="67"/>
      <c r="I16" s="55"/>
      <c r="J16" s="58"/>
    </row>
    <row r="17" spans="1:10" ht="18" customHeight="1">
      <c r="A17" s="53"/>
      <c r="B17" s="114" t="s">
        <v>48</v>
      </c>
      <c r="C17" s="166"/>
      <c r="D17" s="168"/>
      <c r="E17" s="169"/>
      <c r="F17" s="16"/>
      <c r="G17" s="94"/>
      <c r="H17" s="67"/>
      <c r="I17" s="55"/>
      <c r="J17" s="58"/>
    </row>
    <row r="18" spans="1:10" ht="18" customHeight="1">
      <c r="A18" s="53"/>
      <c r="B18" s="114" t="s">
        <v>49</v>
      </c>
      <c r="C18" s="166"/>
      <c r="D18" s="168"/>
      <c r="E18" s="169"/>
      <c r="F18" s="16"/>
      <c r="G18" s="94"/>
      <c r="H18" s="67"/>
      <c r="I18" s="55"/>
      <c r="J18" s="58"/>
    </row>
    <row r="19" spans="1:10" ht="18" customHeight="1">
      <c r="A19" s="53"/>
      <c r="B19" s="114" t="s">
        <v>50</v>
      </c>
      <c r="C19" s="166"/>
      <c r="D19" s="167">
        <v>1010</v>
      </c>
      <c r="E19" s="53">
        <v>6050</v>
      </c>
      <c r="F19" s="16"/>
      <c r="G19" s="55">
        <v>560</v>
      </c>
      <c r="H19" s="67">
        <f>SUM(I19:J19)</f>
        <v>34440</v>
      </c>
      <c r="I19" s="55"/>
      <c r="J19" s="58">
        <v>34440</v>
      </c>
    </row>
    <row r="20" spans="1:10" ht="4.5" customHeight="1" thickBot="1">
      <c r="A20" s="50"/>
      <c r="B20" s="95"/>
      <c r="C20" s="50"/>
      <c r="D20" s="51"/>
      <c r="E20" s="50"/>
      <c r="F20" s="51"/>
      <c r="G20" s="66"/>
      <c r="H20" s="170"/>
      <c r="I20" s="84"/>
      <c r="J20" s="52"/>
    </row>
    <row r="21" spans="1:10" ht="22.5" customHeight="1" thickBot="1" thickTop="1">
      <c r="A21" s="50"/>
      <c r="B21" s="96" t="s">
        <v>27</v>
      </c>
      <c r="C21" s="46">
        <v>600</v>
      </c>
      <c r="D21" s="51"/>
      <c r="E21" s="50"/>
      <c r="F21" s="49">
        <f>SUM(F23+F25+F28+F31+F39+F33+F36)</f>
        <v>6780</v>
      </c>
      <c r="G21" s="49">
        <f>SUM(G23+G25+G29+G31+G39+G33+G36)</f>
        <v>116296</v>
      </c>
      <c r="H21" s="113">
        <f>SUM(I21:J21)</f>
        <v>1286948.5</v>
      </c>
      <c r="I21" s="98">
        <v>626339.5</v>
      </c>
      <c r="J21" s="101">
        <v>660609</v>
      </c>
    </row>
    <row r="22" spans="1:10" ht="6" customHeight="1" thickTop="1">
      <c r="A22" s="102"/>
      <c r="B22" s="103"/>
      <c r="C22" s="102"/>
      <c r="D22" s="104"/>
      <c r="E22" s="102"/>
      <c r="F22" s="104"/>
      <c r="G22" s="105"/>
      <c r="H22" s="106"/>
      <c r="I22" s="107"/>
      <c r="J22" s="108"/>
    </row>
    <row r="23" spans="1:10" ht="18" customHeight="1">
      <c r="A23" s="53" t="s">
        <v>17</v>
      </c>
      <c r="B23" s="114" t="s">
        <v>46</v>
      </c>
      <c r="C23" s="115"/>
      <c r="D23" s="15">
        <v>60016</v>
      </c>
      <c r="E23" s="15">
        <v>6050</v>
      </c>
      <c r="F23" s="56"/>
      <c r="G23" s="58">
        <v>74096</v>
      </c>
      <c r="H23" s="67">
        <f>SUM(I23:J23)</f>
        <v>5904</v>
      </c>
      <c r="I23" s="64"/>
      <c r="J23" s="58">
        <v>5904</v>
      </c>
    </row>
    <row r="24" spans="1:10" ht="2.25" customHeight="1">
      <c r="A24" s="92"/>
      <c r="B24" s="114"/>
      <c r="C24" s="115"/>
      <c r="D24" s="15"/>
      <c r="E24" s="15"/>
      <c r="F24" s="94"/>
      <c r="G24" s="55"/>
      <c r="H24" s="67"/>
      <c r="I24" s="55"/>
      <c r="J24" s="116"/>
    </row>
    <row r="25" spans="1:10" ht="18" customHeight="1">
      <c r="A25" s="53" t="s">
        <v>20</v>
      </c>
      <c r="B25" s="114" t="s">
        <v>51</v>
      </c>
      <c r="C25" s="115"/>
      <c r="D25" s="15">
        <v>60016</v>
      </c>
      <c r="E25" s="15">
        <v>6050</v>
      </c>
      <c r="F25" s="154"/>
      <c r="G25" s="55">
        <v>12000</v>
      </c>
      <c r="H25" s="67">
        <f>SUM(I25:J25)</f>
        <v>116000</v>
      </c>
      <c r="I25" s="55"/>
      <c r="J25" s="58">
        <v>116000</v>
      </c>
    </row>
    <row r="26" spans="1:10" ht="18" customHeight="1">
      <c r="A26" s="92"/>
      <c r="B26" s="117" t="s">
        <v>28</v>
      </c>
      <c r="C26" s="115"/>
      <c r="D26" s="15"/>
      <c r="E26" s="15"/>
      <c r="F26" s="171"/>
      <c r="G26" s="55"/>
      <c r="H26" s="121">
        <f>SUM(I26:J26)</f>
        <v>25474</v>
      </c>
      <c r="I26" s="122"/>
      <c r="J26" s="172">
        <v>25474</v>
      </c>
    </row>
    <row r="27" spans="1:10" ht="3" customHeight="1">
      <c r="A27" s="92"/>
      <c r="B27" s="173"/>
      <c r="C27" s="115"/>
      <c r="D27" s="80"/>
      <c r="E27" s="15"/>
      <c r="F27" s="174"/>
      <c r="G27" s="55"/>
      <c r="H27" s="121"/>
      <c r="I27" s="122"/>
      <c r="J27" s="172"/>
    </row>
    <row r="28" spans="1:10" ht="18" customHeight="1">
      <c r="A28" s="53" t="s">
        <v>34</v>
      </c>
      <c r="B28" s="114" t="s">
        <v>53</v>
      </c>
      <c r="C28" s="115"/>
      <c r="D28" s="15">
        <v>60016</v>
      </c>
      <c r="E28" s="15">
        <v>4210</v>
      </c>
      <c r="F28" s="232">
        <v>2780</v>
      </c>
      <c r="G28" s="55"/>
      <c r="H28" s="67">
        <f aca="true" t="shared" si="0" ref="H28:H39">SUM(I28:J28)</f>
        <v>2780</v>
      </c>
      <c r="I28" s="55">
        <v>2780</v>
      </c>
      <c r="J28" s="58"/>
    </row>
    <row r="29" spans="1:10" ht="18" customHeight="1">
      <c r="A29" s="53"/>
      <c r="B29" s="118"/>
      <c r="C29" s="115"/>
      <c r="D29" s="80"/>
      <c r="E29" s="15">
        <v>6060</v>
      </c>
      <c r="F29" s="174"/>
      <c r="G29" s="55">
        <v>4500</v>
      </c>
      <c r="H29" s="67">
        <f t="shared" si="0"/>
        <v>0</v>
      </c>
      <c r="I29" s="122"/>
      <c r="J29" s="58">
        <v>0</v>
      </c>
    </row>
    <row r="30" spans="1:10" ht="0.75" customHeight="1">
      <c r="A30" s="92"/>
      <c r="B30" s="173"/>
      <c r="C30" s="115"/>
      <c r="D30" s="80"/>
      <c r="E30" s="15"/>
      <c r="F30" s="174"/>
      <c r="G30" s="55"/>
      <c r="H30" s="67"/>
      <c r="I30" s="122"/>
      <c r="J30" s="172"/>
    </row>
    <row r="31" spans="1:10" ht="19.5" customHeight="1">
      <c r="A31" s="53" t="s">
        <v>36</v>
      </c>
      <c r="B31" s="114" t="s">
        <v>52</v>
      </c>
      <c r="C31" s="115"/>
      <c r="D31" s="15">
        <v>60017</v>
      </c>
      <c r="E31" s="15">
        <v>6050</v>
      </c>
      <c r="F31" s="94"/>
      <c r="G31" s="55">
        <v>1000</v>
      </c>
      <c r="H31" s="67">
        <f t="shared" si="0"/>
        <v>3000</v>
      </c>
      <c r="I31" s="55"/>
      <c r="J31" s="58">
        <v>3000</v>
      </c>
    </row>
    <row r="32" spans="1:10" ht="2.25" customHeight="1">
      <c r="A32" s="53"/>
      <c r="B32" s="118"/>
      <c r="C32" s="115"/>
      <c r="D32" s="80"/>
      <c r="E32" s="15"/>
      <c r="F32" s="94"/>
      <c r="G32" s="55"/>
      <c r="H32" s="67"/>
      <c r="I32" s="55"/>
      <c r="J32" s="58"/>
    </row>
    <row r="33" spans="1:10" ht="19.5" customHeight="1">
      <c r="A33" s="53" t="s">
        <v>39</v>
      </c>
      <c r="B33" s="191" t="s">
        <v>65</v>
      </c>
      <c r="C33" s="115"/>
      <c r="D33" s="15">
        <v>60017</v>
      </c>
      <c r="E33" s="15">
        <v>6050</v>
      </c>
      <c r="F33" s="94"/>
      <c r="G33" s="55">
        <v>4700</v>
      </c>
      <c r="H33" s="67">
        <f t="shared" si="0"/>
        <v>43300</v>
      </c>
      <c r="I33" s="55"/>
      <c r="J33" s="58">
        <v>43300</v>
      </c>
    </row>
    <row r="34" spans="1:10" ht="3.75" customHeight="1">
      <c r="A34" s="53"/>
      <c r="B34" s="89"/>
      <c r="C34" s="115"/>
      <c r="D34" s="80"/>
      <c r="E34" s="15"/>
      <c r="F34" s="94"/>
      <c r="G34" s="55"/>
      <c r="H34" s="67"/>
      <c r="I34" s="55"/>
      <c r="J34" s="58"/>
    </row>
    <row r="35" spans="1:10" ht="18.75" customHeight="1">
      <c r="A35" s="53" t="s">
        <v>40</v>
      </c>
      <c r="B35" s="89" t="s">
        <v>105</v>
      </c>
      <c r="C35" s="115"/>
      <c r="D35" s="80"/>
      <c r="E35" s="15"/>
      <c r="F35" s="94"/>
      <c r="G35" s="55"/>
      <c r="H35" s="67"/>
      <c r="I35" s="55"/>
      <c r="J35" s="58"/>
    </row>
    <row r="36" spans="1:10" ht="18.75" customHeight="1">
      <c r="A36" s="53"/>
      <c r="B36" s="89" t="s">
        <v>106</v>
      </c>
      <c r="C36" s="115"/>
      <c r="D36" s="80">
        <v>60095</v>
      </c>
      <c r="E36" s="15">
        <v>2310</v>
      </c>
      <c r="F36" s="55">
        <v>4000</v>
      </c>
      <c r="G36" s="55"/>
      <c r="H36" s="67">
        <f t="shared" si="0"/>
        <v>4000</v>
      </c>
      <c r="I36" s="55">
        <v>4000</v>
      </c>
      <c r="J36" s="58"/>
    </row>
    <row r="37" spans="1:10" ht="3.75" customHeight="1">
      <c r="A37" s="53"/>
      <c r="B37" s="118"/>
      <c r="C37" s="115"/>
      <c r="D37" s="80"/>
      <c r="E37" s="15"/>
      <c r="F37" s="94"/>
      <c r="G37" s="55"/>
      <c r="H37" s="67"/>
      <c r="I37" s="55"/>
      <c r="J37" s="58"/>
    </row>
    <row r="38" spans="1:10" ht="18" customHeight="1">
      <c r="A38" s="53" t="s">
        <v>41</v>
      </c>
      <c r="B38" s="118" t="s">
        <v>54</v>
      </c>
      <c r="C38" s="115"/>
      <c r="D38" s="15"/>
      <c r="E38" s="15"/>
      <c r="F38" s="94"/>
      <c r="G38" s="55"/>
      <c r="H38" s="67"/>
      <c r="I38" s="55"/>
      <c r="J38" s="58"/>
    </row>
    <row r="39" spans="1:10" ht="18" customHeight="1">
      <c r="A39" s="92"/>
      <c r="B39" s="118" t="s">
        <v>55</v>
      </c>
      <c r="C39" s="115"/>
      <c r="D39" s="15">
        <v>60095</v>
      </c>
      <c r="E39" s="15">
        <v>6050</v>
      </c>
      <c r="F39" s="94"/>
      <c r="G39" s="55">
        <v>20000</v>
      </c>
      <c r="H39" s="67">
        <f t="shared" si="0"/>
        <v>0</v>
      </c>
      <c r="I39" s="55"/>
      <c r="J39" s="58">
        <v>0</v>
      </c>
    </row>
    <row r="40" spans="1:10" ht="5.25" customHeight="1" thickBot="1">
      <c r="A40" s="50"/>
      <c r="B40" s="124"/>
      <c r="C40" s="125"/>
      <c r="D40" s="126"/>
      <c r="E40" s="127"/>
      <c r="F40" s="66"/>
      <c r="G40" s="66"/>
      <c r="H40" s="128"/>
      <c r="I40" s="84"/>
      <c r="J40" s="52"/>
    </row>
    <row r="41" spans="1:10" ht="22.5" customHeight="1" thickBot="1" thickTop="1">
      <c r="A41" s="129"/>
      <c r="B41" s="130" t="s">
        <v>29</v>
      </c>
      <c r="C41" s="97">
        <v>700</v>
      </c>
      <c r="D41" s="131"/>
      <c r="E41" s="131"/>
      <c r="F41" s="82">
        <f>SUM(F43+F45)</f>
        <v>0</v>
      </c>
      <c r="G41" s="82">
        <f>SUM(G43+G45)</f>
        <v>60000</v>
      </c>
      <c r="H41" s="83">
        <f>SUM(I41:J41)</f>
        <v>142000</v>
      </c>
      <c r="I41" s="82">
        <v>105000</v>
      </c>
      <c r="J41" s="49">
        <v>37000</v>
      </c>
    </row>
    <row r="42" spans="1:10" ht="5.25" customHeight="1" thickTop="1">
      <c r="A42" s="92"/>
      <c r="B42" s="118"/>
      <c r="C42" s="115"/>
      <c r="D42" s="80"/>
      <c r="E42" s="15"/>
      <c r="F42" s="94"/>
      <c r="G42" s="94"/>
      <c r="H42" s="119"/>
      <c r="I42" s="111"/>
      <c r="J42" s="116"/>
    </row>
    <row r="43" spans="1:10" ht="18.75" customHeight="1">
      <c r="A43" s="53" t="s">
        <v>17</v>
      </c>
      <c r="B43" s="175" t="s">
        <v>56</v>
      </c>
      <c r="C43" s="14"/>
      <c r="D43" s="80">
        <v>70005</v>
      </c>
      <c r="E43" s="134">
        <v>6050</v>
      </c>
      <c r="F43" s="55"/>
      <c r="G43" s="55">
        <v>25000</v>
      </c>
      <c r="H43" s="67">
        <f>SUM(I43:J43)</f>
        <v>37000</v>
      </c>
      <c r="I43" s="55"/>
      <c r="J43" s="58">
        <v>37000</v>
      </c>
    </row>
    <row r="44" spans="1:10" ht="3" customHeight="1">
      <c r="A44" s="53"/>
      <c r="B44" s="175"/>
      <c r="C44" s="14"/>
      <c r="D44" s="80"/>
      <c r="E44" s="134"/>
      <c r="F44" s="55"/>
      <c r="G44" s="55"/>
      <c r="H44" s="67"/>
      <c r="I44" s="55"/>
      <c r="J44" s="116"/>
    </row>
    <row r="45" spans="1:10" ht="18.75" customHeight="1">
      <c r="A45" s="53" t="s">
        <v>20</v>
      </c>
      <c r="B45" s="175" t="s">
        <v>57</v>
      </c>
      <c r="C45" s="14"/>
      <c r="D45" s="80">
        <v>70005</v>
      </c>
      <c r="E45" s="134">
        <v>6060</v>
      </c>
      <c r="F45" s="55"/>
      <c r="G45" s="55">
        <v>35000</v>
      </c>
      <c r="H45" s="67">
        <f>SUM(I45:J45)</f>
        <v>0</v>
      </c>
      <c r="I45" s="55"/>
      <c r="J45" s="58">
        <v>0</v>
      </c>
    </row>
    <row r="46" spans="1:10" ht="5.25" customHeight="1" thickBot="1">
      <c r="A46" s="160"/>
      <c r="B46" s="139"/>
      <c r="C46" s="140"/>
      <c r="D46" s="141"/>
      <c r="E46" s="127"/>
      <c r="F46" s="66"/>
      <c r="G46" s="66"/>
      <c r="H46" s="176"/>
      <c r="I46" s="84"/>
      <c r="J46" s="52"/>
    </row>
    <row r="47" spans="1:10" ht="22.5" customHeight="1" thickBot="1" thickTop="1">
      <c r="A47" s="50"/>
      <c r="B47" s="96" t="s">
        <v>58</v>
      </c>
      <c r="C47" s="97">
        <v>710</v>
      </c>
      <c r="D47" s="177"/>
      <c r="E47" s="50"/>
      <c r="F47" s="51"/>
      <c r="G47" s="100">
        <f>SUM(G50+G56+G58+G52)</f>
        <v>29698</v>
      </c>
      <c r="H47" s="99">
        <f>SUM(I47:J47)</f>
        <v>84138</v>
      </c>
      <c r="I47" s="100">
        <v>84138</v>
      </c>
      <c r="J47" s="52"/>
    </row>
    <row r="48" spans="1:10" ht="5.25" customHeight="1" thickTop="1">
      <c r="A48" s="102"/>
      <c r="B48" s="103"/>
      <c r="C48" s="102"/>
      <c r="D48" s="104"/>
      <c r="E48" s="102"/>
      <c r="F48" s="104"/>
      <c r="G48" s="105"/>
      <c r="H48" s="179"/>
      <c r="I48" s="107"/>
      <c r="J48" s="108"/>
    </row>
    <row r="49" spans="1:10" ht="18" customHeight="1">
      <c r="A49" s="53" t="s">
        <v>17</v>
      </c>
      <c r="B49" s="109" t="s">
        <v>59</v>
      </c>
      <c r="C49" s="178"/>
      <c r="D49" s="178"/>
      <c r="E49" s="92"/>
      <c r="F49" s="178"/>
      <c r="G49" s="94"/>
      <c r="H49" s="119"/>
      <c r="I49" s="111"/>
      <c r="J49" s="116"/>
    </row>
    <row r="50" spans="1:10" ht="18" customHeight="1">
      <c r="A50" s="92"/>
      <c r="B50" s="109" t="s">
        <v>60</v>
      </c>
      <c r="C50" s="178"/>
      <c r="D50" s="180">
        <v>71004</v>
      </c>
      <c r="E50" s="53">
        <v>4300</v>
      </c>
      <c r="F50" s="178"/>
      <c r="G50" s="55">
        <v>21598</v>
      </c>
      <c r="H50" s="67">
        <f>SUM(I50:J50)</f>
        <v>31538</v>
      </c>
      <c r="I50" s="55">
        <v>31538</v>
      </c>
      <c r="J50" s="116"/>
    </row>
    <row r="51" spans="1:10" ht="3.75" customHeight="1">
      <c r="A51" s="92"/>
      <c r="B51" s="109"/>
      <c r="C51" s="178"/>
      <c r="D51" s="136"/>
      <c r="E51" s="53"/>
      <c r="F51" s="178"/>
      <c r="G51" s="55"/>
      <c r="H51" s="67"/>
      <c r="I51" s="55"/>
      <c r="J51" s="116"/>
    </row>
    <row r="52" spans="1:10" ht="18" customHeight="1">
      <c r="A52" s="53" t="s">
        <v>20</v>
      </c>
      <c r="B52" s="114" t="s">
        <v>66</v>
      </c>
      <c r="C52" s="15"/>
      <c r="D52" s="15">
        <v>71014</v>
      </c>
      <c r="E52" s="15">
        <v>4300</v>
      </c>
      <c r="F52" s="178"/>
      <c r="G52" s="55">
        <v>5000</v>
      </c>
      <c r="H52" s="67">
        <f>SUM(I52:J52)</f>
        <v>12000</v>
      </c>
      <c r="I52" s="55">
        <v>12000</v>
      </c>
      <c r="J52" s="116"/>
    </row>
    <row r="53" spans="1:10" ht="3.75" customHeight="1">
      <c r="A53" s="138"/>
      <c r="B53" s="139"/>
      <c r="C53" s="142"/>
      <c r="D53" s="141"/>
      <c r="E53" s="142"/>
      <c r="F53" s="218"/>
      <c r="G53" s="159"/>
      <c r="H53" s="153"/>
      <c r="I53" s="159"/>
      <c r="J53" s="143"/>
    </row>
    <row r="54" spans="1:10" ht="8.25" customHeight="1">
      <c r="A54" s="92"/>
      <c r="B54" s="178"/>
      <c r="C54" s="92"/>
      <c r="D54" s="137"/>
      <c r="E54" s="92"/>
      <c r="F54" s="178"/>
      <c r="G54" s="94"/>
      <c r="H54" s="67"/>
      <c r="I54" s="111"/>
      <c r="J54" s="116"/>
    </row>
    <row r="55" spans="1:10" ht="19.5" customHeight="1">
      <c r="A55" s="53" t="s">
        <v>34</v>
      </c>
      <c r="B55" s="114" t="s">
        <v>61</v>
      </c>
      <c r="C55" s="15"/>
      <c r="D55" s="15">
        <v>71035</v>
      </c>
      <c r="E55" s="92"/>
      <c r="F55" s="178"/>
      <c r="G55" s="94"/>
      <c r="H55" s="88">
        <f aca="true" t="shared" si="1" ref="H55:H60">SUM(I55:J55)</f>
        <v>3000</v>
      </c>
      <c r="I55" s="64">
        <v>3000</v>
      </c>
      <c r="J55" s="116"/>
    </row>
    <row r="56" spans="1:10" ht="19.5" customHeight="1">
      <c r="A56" s="92"/>
      <c r="B56" s="37" t="s">
        <v>26</v>
      </c>
      <c r="C56" s="133"/>
      <c r="D56" s="123"/>
      <c r="E56" s="123">
        <v>4300</v>
      </c>
      <c r="F56" s="178"/>
      <c r="G56" s="55">
        <v>1500</v>
      </c>
      <c r="H56" s="67">
        <f t="shared" si="1"/>
        <v>500</v>
      </c>
      <c r="I56" s="55">
        <v>500</v>
      </c>
      <c r="J56" s="116"/>
    </row>
    <row r="57" spans="1:10" ht="7.5" customHeight="1">
      <c r="A57" s="92"/>
      <c r="B57" s="37"/>
      <c r="C57" s="133"/>
      <c r="D57" s="181"/>
      <c r="E57" s="123"/>
      <c r="F57" s="137"/>
      <c r="G57" s="55"/>
      <c r="H57" s="67"/>
      <c r="I57" s="55"/>
      <c r="J57" s="116"/>
    </row>
    <row r="58" spans="1:10" ht="19.5" customHeight="1">
      <c r="A58" s="53" t="s">
        <v>36</v>
      </c>
      <c r="B58" s="182" t="s">
        <v>62</v>
      </c>
      <c r="C58" s="133"/>
      <c r="D58" s="183">
        <v>71095</v>
      </c>
      <c r="E58" s="123"/>
      <c r="F58" s="137"/>
      <c r="G58" s="64">
        <f>SUM(G59:G60)</f>
        <v>1600</v>
      </c>
      <c r="H58" s="88">
        <f>SUM(I58:J58)</f>
        <v>2600</v>
      </c>
      <c r="I58" s="64">
        <v>2600</v>
      </c>
      <c r="J58" s="116"/>
    </row>
    <row r="59" spans="1:10" ht="19.5" customHeight="1">
      <c r="A59" s="92"/>
      <c r="B59" s="37" t="s">
        <v>23</v>
      </c>
      <c r="C59" s="133"/>
      <c r="D59" s="123"/>
      <c r="E59" s="123">
        <v>4110</v>
      </c>
      <c r="F59" s="137"/>
      <c r="G59" s="55">
        <v>170</v>
      </c>
      <c r="H59" s="67">
        <f t="shared" si="1"/>
        <v>250</v>
      </c>
      <c r="I59" s="55">
        <v>250</v>
      </c>
      <c r="J59" s="116"/>
    </row>
    <row r="60" spans="1:10" ht="19.5" customHeight="1">
      <c r="A60" s="92"/>
      <c r="B60" s="37" t="s">
        <v>24</v>
      </c>
      <c r="C60" s="133"/>
      <c r="D60" s="123"/>
      <c r="E60" s="123">
        <v>4170</v>
      </c>
      <c r="F60" s="178"/>
      <c r="G60" s="55">
        <v>1430</v>
      </c>
      <c r="H60" s="67">
        <f t="shared" si="1"/>
        <v>2350</v>
      </c>
      <c r="I60" s="55">
        <v>2350</v>
      </c>
      <c r="J60" s="116"/>
    </row>
    <row r="61" spans="1:10" ht="9" customHeight="1" thickBot="1">
      <c r="A61" s="50"/>
      <c r="B61" s="95"/>
      <c r="C61" s="50"/>
      <c r="D61" s="51"/>
      <c r="E61" s="50"/>
      <c r="F61" s="51"/>
      <c r="G61" s="66"/>
      <c r="H61" s="176"/>
      <c r="I61" s="84"/>
      <c r="J61" s="52"/>
    </row>
    <row r="62" spans="1:10" ht="24.75" customHeight="1" thickBot="1" thickTop="1">
      <c r="A62" s="129"/>
      <c r="B62" s="87" t="s">
        <v>31</v>
      </c>
      <c r="C62" s="46">
        <v>750</v>
      </c>
      <c r="D62" s="32"/>
      <c r="E62" s="28"/>
      <c r="F62" s="48">
        <f>SUM(F65+F69)</f>
        <v>6000</v>
      </c>
      <c r="G62" s="49">
        <f>SUM(G65+G68)</f>
        <v>600</v>
      </c>
      <c r="H62" s="83">
        <f>SUM(I62:J62)</f>
        <v>3345252</v>
      </c>
      <c r="I62" s="82">
        <v>3332852</v>
      </c>
      <c r="J62" s="49">
        <v>12400</v>
      </c>
    </row>
    <row r="63" spans="1:10" ht="6" customHeight="1" thickTop="1">
      <c r="A63" s="92"/>
      <c r="B63" s="118"/>
      <c r="C63" s="115"/>
      <c r="D63" s="80"/>
      <c r="E63" s="15"/>
      <c r="F63" s="137"/>
      <c r="G63" s="94"/>
      <c r="H63" s="119"/>
      <c r="I63" s="111"/>
      <c r="J63" s="116"/>
    </row>
    <row r="64" spans="1:10" ht="19.5" customHeight="1">
      <c r="A64" s="53" t="s">
        <v>17</v>
      </c>
      <c r="B64" s="118" t="s">
        <v>32</v>
      </c>
      <c r="C64" s="15"/>
      <c r="D64" s="15">
        <v>75022</v>
      </c>
      <c r="E64" s="15"/>
      <c r="F64" s="137"/>
      <c r="G64" s="94"/>
      <c r="H64" s="88">
        <f>SUM(I64)</f>
        <v>131500</v>
      </c>
      <c r="I64" s="64">
        <v>131500</v>
      </c>
      <c r="J64" s="116"/>
    </row>
    <row r="65" spans="1:10" ht="19.5" customHeight="1">
      <c r="A65" s="92"/>
      <c r="B65" s="144" t="s">
        <v>26</v>
      </c>
      <c r="C65" s="14"/>
      <c r="D65" s="54"/>
      <c r="E65" s="15">
        <v>4300</v>
      </c>
      <c r="F65" s="16">
        <v>1000</v>
      </c>
      <c r="G65" s="94"/>
      <c r="H65" s="67">
        <f>SUM(I65)</f>
        <v>4000</v>
      </c>
      <c r="I65" s="55">
        <v>4000</v>
      </c>
      <c r="J65" s="116"/>
    </row>
    <row r="66" spans="1:10" ht="3.75" customHeight="1">
      <c r="A66" s="92"/>
      <c r="B66" s="118"/>
      <c r="C66" s="115"/>
      <c r="D66" s="80"/>
      <c r="E66" s="15"/>
      <c r="F66" s="137"/>
      <c r="G66" s="94"/>
      <c r="H66" s="67"/>
      <c r="I66" s="111"/>
      <c r="J66" s="116"/>
    </row>
    <row r="67" spans="1:10" ht="19.5" customHeight="1">
      <c r="A67" s="53" t="s">
        <v>20</v>
      </c>
      <c r="B67" s="118" t="s">
        <v>35</v>
      </c>
      <c r="C67" s="15"/>
      <c r="D67" s="15">
        <v>75075</v>
      </c>
      <c r="E67" s="15"/>
      <c r="F67" s="16"/>
      <c r="G67" s="94"/>
      <c r="H67" s="88">
        <f>SUM(I67)</f>
        <v>83800</v>
      </c>
      <c r="I67" s="64">
        <v>83800</v>
      </c>
      <c r="J67" s="116"/>
    </row>
    <row r="68" spans="1:10" ht="19.5" customHeight="1">
      <c r="A68" s="53"/>
      <c r="B68" s="37" t="s">
        <v>24</v>
      </c>
      <c r="C68" s="14"/>
      <c r="D68" s="54"/>
      <c r="E68" s="15">
        <v>4170</v>
      </c>
      <c r="F68" s="16"/>
      <c r="G68" s="55">
        <v>600</v>
      </c>
      <c r="H68" s="67">
        <f>SUM(I68)</f>
        <v>3800</v>
      </c>
      <c r="I68" s="55">
        <v>3800</v>
      </c>
      <c r="J68" s="116"/>
    </row>
    <row r="69" spans="1:10" ht="19.5" customHeight="1">
      <c r="A69" s="92"/>
      <c r="B69" s="144" t="s">
        <v>26</v>
      </c>
      <c r="C69" s="14"/>
      <c r="D69" s="54"/>
      <c r="E69" s="15">
        <v>4300</v>
      </c>
      <c r="F69" s="16">
        <v>5000</v>
      </c>
      <c r="G69" s="94"/>
      <c r="H69" s="67">
        <f>SUM(I69)</f>
        <v>64000</v>
      </c>
      <c r="I69" s="55">
        <v>64000</v>
      </c>
      <c r="J69" s="116"/>
    </row>
    <row r="70" spans="1:10" ht="6" customHeight="1" thickBot="1">
      <c r="A70" s="50"/>
      <c r="B70" s="145"/>
      <c r="C70" s="146"/>
      <c r="D70" s="147"/>
      <c r="E70" s="127"/>
      <c r="F70" s="148"/>
      <c r="G70" s="66"/>
      <c r="H70" s="149"/>
      <c r="I70" s="84"/>
      <c r="J70" s="52"/>
    </row>
    <row r="71" spans="1:10" ht="24.75" customHeight="1" thickBot="1" thickTop="1">
      <c r="A71" s="129"/>
      <c r="B71" s="150" t="s">
        <v>37</v>
      </c>
      <c r="C71" s="46">
        <v>754</v>
      </c>
      <c r="D71" s="31"/>
      <c r="E71" s="28"/>
      <c r="F71" s="48">
        <f>SUM(F73)</f>
        <v>5000</v>
      </c>
      <c r="G71" s="49">
        <f>SUM(G73)</f>
        <v>1000</v>
      </c>
      <c r="H71" s="83">
        <f>SUM(I71:J71)</f>
        <v>221485</v>
      </c>
      <c r="I71" s="82">
        <v>201485</v>
      </c>
      <c r="J71" s="49">
        <v>20000</v>
      </c>
    </row>
    <row r="72" spans="1:10" ht="9" customHeight="1" thickTop="1">
      <c r="A72" s="92"/>
      <c r="B72" s="37"/>
      <c r="C72" s="14"/>
      <c r="D72" s="54"/>
      <c r="E72" s="15"/>
      <c r="F72" s="16"/>
      <c r="G72" s="94"/>
      <c r="H72" s="67"/>
      <c r="I72" s="111"/>
      <c r="J72" s="116"/>
    </row>
    <row r="73" spans="1:10" ht="19.5" customHeight="1">
      <c r="A73" s="53" t="s">
        <v>17</v>
      </c>
      <c r="B73" s="118" t="s">
        <v>38</v>
      </c>
      <c r="C73" s="15"/>
      <c r="D73" s="15">
        <v>75412</v>
      </c>
      <c r="E73" s="15"/>
      <c r="F73" s="56">
        <f>SUM(F74:F76)</f>
        <v>5000</v>
      </c>
      <c r="G73" s="57">
        <f>SUM(G74:G75)</f>
        <v>1000</v>
      </c>
      <c r="H73" s="88">
        <f>SUM(I73)</f>
        <v>196485</v>
      </c>
      <c r="I73" s="135">
        <v>196485</v>
      </c>
      <c r="J73" s="116"/>
    </row>
    <row r="74" spans="1:10" ht="19.5" customHeight="1">
      <c r="A74" s="92"/>
      <c r="B74" s="37" t="s">
        <v>25</v>
      </c>
      <c r="C74" s="14"/>
      <c r="D74" s="54"/>
      <c r="E74" s="15">
        <v>4210</v>
      </c>
      <c r="F74" s="16">
        <v>4000</v>
      </c>
      <c r="G74" s="94"/>
      <c r="H74" s="67">
        <f>SUM(I74)</f>
        <v>56550</v>
      </c>
      <c r="I74" s="55">
        <v>56550</v>
      </c>
      <c r="J74" s="116"/>
    </row>
    <row r="75" spans="1:10" ht="19.5" customHeight="1">
      <c r="A75" s="92"/>
      <c r="B75" s="144" t="s">
        <v>33</v>
      </c>
      <c r="C75" s="14"/>
      <c r="D75" s="54"/>
      <c r="E75" s="15">
        <v>4260</v>
      </c>
      <c r="F75" s="16"/>
      <c r="G75" s="55">
        <v>1000</v>
      </c>
      <c r="H75" s="67">
        <f>SUM(I75)</f>
        <v>21046</v>
      </c>
      <c r="I75" s="55">
        <v>21046</v>
      </c>
      <c r="J75" s="116"/>
    </row>
    <row r="76" spans="1:10" ht="19.5" customHeight="1">
      <c r="A76" s="92"/>
      <c r="B76" s="37" t="s">
        <v>30</v>
      </c>
      <c r="C76" s="14"/>
      <c r="D76" s="54"/>
      <c r="E76" s="15">
        <v>4430</v>
      </c>
      <c r="F76" s="154">
        <v>1000</v>
      </c>
      <c r="G76" s="55"/>
      <c r="H76" s="67">
        <f>SUM(I76)</f>
        <v>11000</v>
      </c>
      <c r="I76" s="55">
        <v>11000</v>
      </c>
      <c r="J76" s="116"/>
    </row>
    <row r="77" spans="1:10" ht="9" customHeight="1" thickBot="1">
      <c r="A77" s="93"/>
      <c r="B77" s="190"/>
      <c r="C77" s="156"/>
      <c r="D77" s="157"/>
      <c r="E77" s="142"/>
      <c r="F77" s="158"/>
      <c r="G77" s="159"/>
      <c r="H77" s="153"/>
      <c r="I77" s="159"/>
      <c r="J77" s="143"/>
    </row>
    <row r="78" spans="1:10" ht="24.75" customHeight="1" thickBot="1" thickTop="1">
      <c r="A78" s="129"/>
      <c r="B78" s="96" t="s">
        <v>69</v>
      </c>
      <c r="C78" s="46">
        <v>757</v>
      </c>
      <c r="D78" s="31"/>
      <c r="E78" s="28"/>
      <c r="F78" s="151"/>
      <c r="G78" s="82">
        <f>SUM(G80)</f>
        <v>80000</v>
      </c>
      <c r="H78" s="83">
        <f>SUM(I78:J78)</f>
        <v>417000</v>
      </c>
      <c r="I78" s="82">
        <v>417000</v>
      </c>
      <c r="J78" s="132"/>
    </row>
    <row r="79" spans="1:10" ht="9" customHeight="1" thickTop="1">
      <c r="A79" s="92"/>
      <c r="B79" s="37"/>
      <c r="C79" s="14"/>
      <c r="D79" s="54"/>
      <c r="E79" s="15"/>
      <c r="F79" s="16"/>
      <c r="G79" s="55"/>
      <c r="H79" s="67"/>
      <c r="I79" s="55"/>
      <c r="J79" s="116"/>
    </row>
    <row r="80" spans="1:10" ht="19.5" customHeight="1">
      <c r="A80" s="53" t="s">
        <v>17</v>
      </c>
      <c r="B80" s="114" t="s">
        <v>70</v>
      </c>
      <c r="C80" s="15"/>
      <c r="D80" s="15">
        <v>75702</v>
      </c>
      <c r="E80" s="15">
        <v>8110</v>
      </c>
      <c r="F80" s="16"/>
      <c r="G80" s="55">
        <v>80000</v>
      </c>
      <c r="H80" s="67">
        <f>SUM(I80:J80)</f>
        <v>417000</v>
      </c>
      <c r="I80" s="55">
        <v>417000</v>
      </c>
      <c r="J80" s="116"/>
    </row>
    <row r="81" spans="1:10" ht="9" customHeight="1" thickBot="1">
      <c r="A81" s="160"/>
      <c r="B81" s="79"/>
      <c r="C81" s="15"/>
      <c r="D81" s="80"/>
      <c r="E81" s="15"/>
      <c r="F81" s="16"/>
      <c r="G81" s="55"/>
      <c r="H81" s="67"/>
      <c r="I81" s="55"/>
      <c r="J81" s="116"/>
    </row>
    <row r="82" spans="1:10" ht="24.75" customHeight="1" thickBot="1" thickTop="1">
      <c r="A82" s="50"/>
      <c r="B82" s="87" t="s">
        <v>88</v>
      </c>
      <c r="C82" s="46">
        <v>801</v>
      </c>
      <c r="D82" s="32"/>
      <c r="E82" s="28"/>
      <c r="F82" s="48">
        <f>SUM(F84+F96+F104+F111+F115+F119)</f>
        <v>65287</v>
      </c>
      <c r="G82" s="49">
        <f>SUM(G84+G96+G104+G111+G115+G119)</f>
        <v>147674</v>
      </c>
      <c r="H82" s="83">
        <f>SUM(I82:J82)</f>
        <v>8922235</v>
      </c>
      <c r="I82" s="82">
        <v>8800295</v>
      </c>
      <c r="J82" s="49">
        <v>121940</v>
      </c>
    </row>
    <row r="83" spans="1:10" ht="7.5" customHeight="1" thickTop="1">
      <c r="A83" s="53"/>
      <c r="B83" s="79"/>
      <c r="C83" s="15"/>
      <c r="D83" s="80"/>
      <c r="E83" s="15"/>
      <c r="F83" s="16"/>
      <c r="G83" s="55"/>
      <c r="H83" s="67"/>
      <c r="I83" s="55"/>
      <c r="J83" s="116"/>
    </row>
    <row r="84" spans="1:10" ht="18.75" customHeight="1">
      <c r="A84" s="53" t="s">
        <v>17</v>
      </c>
      <c r="B84" s="79" t="s">
        <v>89</v>
      </c>
      <c r="C84" s="15"/>
      <c r="D84" s="80">
        <v>80101</v>
      </c>
      <c r="E84" s="15"/>
      <c r="F84" s="64">
        <f>SUM(F85:F91)</f>
        <v>29387</v>
      </c>
      <c r="G84" s="64">
        <f>SUM(G85:G91)</f>
        <v>18000</v>
      </c>
      <c r="H84" s="88">
        <f>SUM(I84:J84)</f>
        <v>4563761</v>
      </c>
      <c r="I84" s="64">
        <v>4455761</v>
      </c>
      <c r="J84" s="57">
        <v>108000</v>
      </c>
    </row>
    <row r="85" spans="1:10" ht="18.75" customHeight="1">
      <c r="A85" s="53"/>
      <c r="B85" s="37" t="s">
        <v>91</v>
      </c>
      <c r="C85" s="15"/>
      <c r="D85" s="80"/>
      <c r="E85" s="15">
        <v>3020</v>
      </c>
      <c r="F85" s="16">
        <v>2000</v>
      </c>
      <c r="G85" s="55">
        <v>4000</v>
      </c>
      <c r="H85" s="67">
        <f>SUM(I85:J85)</f>
        <v>239100</v>
      </c>
      <c r="I85" s="55">
        <v>239100</v>
      </c>
      <c r="J85" s="116"/>
    </row>
    <row r="86" spans="1:10" ht="18.75" customHeight="1">
      <c r="A86" s="53"/>
      <c r="B86" s="37" t="s">
        <v>21</v>
      </c>
      <c r="C86" s="14"/>
      <c r="D86" s="80"/>
      <c r="E86" s="15">
        <v>4010</v>
      </c>
      <c r="F86" s="16">
        <v>22887</v>
      </c>
      <c r="G86" s="55">
        <v>6000</v>
      </c>
      <c r="H86" s="67">
        <f aca="true" t="shared" si="2" ref="H86:H122">SUM(I86:J86)</f>
        <v>2717182</v>
      </c>
      <c r="I86" s="55">
        <v>2717182</v>
      </c>
      <c r="J86" s="116"/>
    </row>
    <row r="87" spans="1:10" ht="18.75" customHeight="1">
      <c r="A87" s="53"/>
      <c r="B87" s="37" t="s">
        <v>23</v>
      </c>
      <c r="C87" s="115"/>
      <c r="D87" s="80"/>
      <c r="E87" s="15">
        <v>4110</v>
      </c>
      <c r="F87" s="16"/>
      <c r="G87" s="55">
        <v>2000</v>
      </c>
      <c r="H87" s="67">
        <f t="shared" si="2"/>
        <v>532476</v>
      </c>
      <c r="I87" s="55">
        <v>532476</v>
      </c>
      <c r="J87" s="116"/>
    </row>
    <row r="88" spans="1:10" ht="18.75" customHeight="1">
      <c r="A88" s="53"/>
      <c r="B88" s="37" t="s">
        <v>90</v>
      </c>
      <c r="C88" s="14"/>
      <c r="D88" s="54"/>
      <c r="E88" s="15">
        <v>4120</v>
      </c>
      <c r="F88" s="16"/>
      <c r="G88" s="55">
        <v>4000</v>
      </c>
      <c r="H88" s="67">
        <f t="shared" si="2"/>
        <v>72265</v>
      </c>
      <c r="I88" s="55">
        <v>72265</v>
      </c>
      <c r="J88" s="116"/>
    </row>
    <row r="89" spans="1:10" ht="18.75" customHeight="1">
      <c r="A89" s="53"/>
      <c r="B89" s="37" t="s">
        <v>25</v>
      </c>
      <c r="C89" s="14"/>
      <c r="D89" s="54"/>
      <c r="E89" s="15">
        <v>4210</v>
      </c>
      <c r="F89" s="16">
        <v>2000</v>
      </c>
      <c r="G89" s="55"/>
      <c r="H89" s="67">
        <f t="shared" si="2"/>
        <v>218700</v>
      </c>
      <c r="I89" s="55">
        <v>218700</v>
      </c>
      <c r="J89" s="116"/>
    </row>
    <row r="90" spans="1:10" ht="18.75" customHeight="1">
      <c r="A90" s="53"/>
      <c r="B90" s="37" t="s">
        <v>92</v>
      </c>
      <c r="C90" s="15"/>
      <c r="D90" s="80"/>
      <c r="E90" s="15">
        <v>4240</v>
      </c>
      <c r="F90" s="16">
        <v>2500</v>
      </c>
      <c r="G90" s="55"/>
      <c r="H90" s="67">
        <f t="shared" si="2"/>
        <v>13300</v>
      </c>
      <c r="I90" s="55">
        <v>13300</v>
      </c>
      <c r="J90" s="116"/>
    </row>
    <row r="91" spans="1:10" ht="18.75" customHeight="1">
      <c r="A91" s="53"/>
      <c r="B91" s="37" t="s">
        <v>30</v>
      </c>
      <c r="C91" s="15"/>
      <c r="D91" s="80"/>
      <c r="E91" s="15">
        <v>4430</v>
      </c>
      <c r="F91" s="55"/>
      <c r="G91" s="55">
        <v>2000</v>
      </c>
      <c r="H91" s="67">
        <f t="shared" si="2"/>
        <v>8800</v>
      </c>
      <c r="I91" s="58">
        <v>8800</v>
      </c>
      <c r="J91" s="116"/>
    </row>
    <row r="92" spans="1:10" ht="6.75" customHeight="1">
      <c r="A92" s="138"/>
      <c r="B92" s="220"/>
      <c r="C92" s="142"/>
      <c r="D92" s="141"/>
      <c r="E92" s="142"/>
      <c r="F92" s="159"/>
      <c r="G92" s="159"/>
      <c r="H92" s="153"/>
      <c r="I92" s="219"/>
      <c r="J92" s="143"/>
    </row>
    <row r="93" spans="1:10" ht="4.5" customHeight="1">
      <c r="A93" s="53"/>
      <c r="B93" s="79"/>
      <c r="C93" s="15"/>
      <c r="D93" s="80"/>
      <c r="E93" s="15"/>
      <c r="F93" s="16"/>
      <c r="G93" s="55"/>
      <c r="H93" s="67"/>
      <c r="I93" s="55"/>
      <c r="J93" s="116"/>
    </row>
    <row r="94" spans="1:10" ht="18" customHeight="1">
      <c r="A94" s="53" t="s">
        <v>20</v>
      </c>
      <c r="B94" s="89" t="s">
        <v>93</v>
      </c>
      <c r="C94" s="15"/>
      <c r="D94" s="15">
        <v>80103</v>
      </c>
      <c r="E94" s="15"/>
      <c r="F94" s="16"/>
      <c r="G94" s="55"/>
      <c r="H94" s="88">
        <f t="shared" si="2"/>
        <v>438150</v>
      </c>
      <c r="I94" s="64">
        <v>438150</v>
      </c>
      <c r="J94" s="116"/>
    </row>
    <row r="95" spans="1:10" ht="17.25" customHeight="1">
      <c r="A95" s="53"/>
      <c r="B95" s="221" t="s">
        <v>94</v>
      </c>
      <c r="C95" s="14"/>
      <c r="D95" s="54"/>
      <c r="E95" s="15"/>
      <c r="F95" s="16"/>
      <c r="G95" s="55"/>
      <c r="H95" s="222">
        <f t="shared" si="2"/>
        <v>57546</v>
      </c>
      <c r="I95" s="223">
        <v>57546</v>
      </c>
      <c r="J95" s="116"/>
    </row>
    <row r="96" spans="1:10" ht="17.25" customHeight="1">
      <c r="A96" s="53"/>
      <c r="B96" s="221" t="s">
        <v>95</v>
      </c>
      <c r="C96" s="14"/>
      <c r="D96" s="54"/>
      <c r="E96" s="15"/>
      <c r="F96" s="224">
        <f>SUM(F97:F100)</f>
        <v>9700</v>
      </c>
      <c r="G96" s="224">
        <f>SUM(G97:G100)</f>
        <v>58246</v>
      </c>
      <c r="H96" s="225">
        <f t="shared" si="2"/>
        <v>380604</v>
      </c>
      <c r="I96" s="224">
        <v>380604</v>
      </c>
      <c r="J96" s="116"/>
    </row>
    <row r="97" spans="1:10" ht="18" customHeight="1">
      <c r="A97" s="53"/>
      <c r="B97" s="37" t="s">
        <v>91</v>
      </c>
      <c r="C97" s="15"/>
      <c r="D97" s="80"/>
      <c r="E97" s="15">
        <v>3020</v>
      </c>
      <c r="F97" s="16">
        <v>700</v>
      </c>
      <c r="G97" s="55">
        <v>700</v>
      </c>
      <c r="H97" s="67">
        <f t="shared" si="2"/>
        <v>29700</v>
      </c>
      <c r="I97" s="55">
        <v>29700</v>
      </c>
      <c r="J97" s="116"/>
    </row>
    <row r="98" spans="1:10" ht="18" customHeight="1">
      <c r="A98" s="53"/>
      <c r="B98" s="37" t="s">
        <v>21</v>
      </c>
      <c r="C98" s="14"/>
      <c r="D98" s="80"/>
      <c r="E98" s="15">
        <v>4010</v>
      </c>
      <c r="F98" s="16">
        <v>8700</v>
      </c>
      <c r="G98" s="55">
        <v>48134</v>
      </c>
      <c r="H98" s="67">
        <f t="shared" si="2"/>
        <v>243795</v>
      </c>
      <c r="I98" s="55">
        <v>243795</v>
      </c>
      <c r="J98" s="116"/>
    </row>
    <row r="99" spans="1:10" ht="18" customHeight="1">
      <c r="A99" s="53"/>
      <c r="B99" s="37" t="s">
        <v>23</v>
      </c>
      <c r="C99" s="115"/>
      <c r="D99" s="80"/>
      <c r="E99" s="15">
        <v>4110</v>
      </c>
      <c r="F99" s="16">
        <v>300</v>
      </c>
      <c r="G99" s="55">
        <v>8230</v>
      </c>
      <c r="H99" s="67">
        <f t="shared" si="2"/>
        <v>48992</v>
      </c>
      <c r="I99" s="55">
        <v>48992</v>
      </c>
      <c r="J99" s="116"/>
    </row>
    <row r="100" spans="1:10" ht="18" customHeight="1">
      <c r="A100" s="53"/>
      <c r="B100" s="37" t="s">
        <v>90</v>
      </c>
      <c r="C100" s="14"/>
      <c r="D100" s="54"/>
      <c r="E100" s="15">
        <v>4120</v>
      </c>
      <c r="F100" s="16"/>
      <c r="G100" s="55">
        <v>1182</v>
      </c>
      <c r="H100" s="67">
        <f t="shared" si="2"/>
        <v>7040</v>
      </c>
      <c r="I100" s="55">
        <v>7040</v>
      </c>
      <c r="J100" s="116"/>
    </row>
    <row r="101" spans="1:10" ht="3" customHeight="1">
      <c r="A101" s="53"/>
      <c r="B101" s="79"/>
      <c r="C101" s="15"/>
      <c r="D101" s="80"/>
      <c r="E101" s="15"/>
      <c r="F101" s="16"/>
      <c r="G101" s="55"/>
      <c r="H101" s="67"/>
      <c r="I101" s="55"/>
      <c r="J101" s="116"/>
    </row>
    <row r="102" spans="1:10" ht="18.75" customHeight="1">
      <c r="A102" s="53" t="s">
        <v>34</v>
      </c>
      <c r="B102" s="37" t="s">
        <v>96</v>
      </c>
      <c r="C102" s="15"/>
      <c r="D102" s="80">
        <v>80104</v>
      </c>
      <c r="E102" s="15"/>
      <c r="F102" s="16"/>
      <c r="G102" s="55"/>
      <c r="H102" s="67">
        <f t="shared" si="2"/>
        <v>838990</v>
      </c>
      <c r="I102" s="55">
        <v>825050</v>
      </c>
      <c r="J102" s="58">
        <v>13940</v>
      </c>
    </row>
    <row r="103" spans="1:10" ht="18" customHeight="1">
      <c r="A103" s="53"/>
      <c r="B103" s="221" t="s">
        <v>94</v>
      </c>
      <c r="C103" s="14"/>
      <c r="D103" s="54"/>
      <c r="E103" s="15"/>
      <c r="F103" s="16"/>
      <c r="G103" s="55"/>
      <c r="H103" s="90">
        <f t="shared" si="2"/>
        <v>42228</v>
      </c>
      <c r="I103" s="91">
        <v>42228</v>
      </c>
      <c r="J103" s="116"/>
    </row>
    <row r="104" spans="1:10" ht="18" customHeight="1">
      <c r="A104" s="53"/>
      <c r="B104" s="221" t="s">
        <v>95</v>
      </c>
      <c r="C104" s="14"/>
      <c r="D104" s="54"/>
      <c r="E104" s="15"/>
      <c r="F104" s="216">
        <f>SUM(F105:F109)</f>
        <v>8000</v>
      </c>
      <c r="G104" s="217">
        <f>SUM(G105:G109)</f>
        <v>67228</v>
      </c>
      <c r="H104" s="226">
        <f t="shared" si="2"/>
        <v>796762</v>
      </c>
      <c r="I104" s="227">
        <v>782822</v>
      </c>
      <c r="J104" s="217">
        <v>13940</v>
      </c>
    </row>
    <row r="105" spans="1:10" ht="18" customHeight="1">
      <c r="A105" s="53"/>
      <c r="B105" s="37" t="s">
        <v>91</v>
      </c>
      <c r="C105" s="15"/>
      <c r="D105" s="80"/>
      <c r="E105" s="15">
        <v>3020</v>
      </c>
      <c r="F105" s="16">
        <v>2000</v>
      </c>
      <c r="G105" s="55"/>
      <c r="H105" s="67">
        <f t="shared" si="2"/>
        <v>34298</v>
      </c>
      <c r="I105" s="55">
        <v>34298</v>
      </c>
      <c r="J105" s="116"/>
    </row>
    <row r="106" spans="1:10" ht="18" customHeight="1">
      <c r="A106" s="53"/>
      <c r="B106" s="37" t="s">
        <v>21</v>
      </c>
      <c r="C106" s="14"/>
      <c r="D106" s="80"/>
      <c r="E106" s="15">
        <v>4010</v>
      </c>
      <c r="F106" s="16"/>
      <c r="G106" s="55">
        <v>55322</v>
      </c>
      <c r="H106" s="67">
        <f t="shared" si="2"/>
        <v>440313</v>
      </c>
      <c r="I106" s="55">
        <v>440313</v>
      </c>
      <c r="J106" s="116"/>
    </row>
    <row r="107" spans="1:10" ht="18" customHeight="1">
      <c r="A107" s="53"/>
      <c r="B107" s="37" t="s">
        <v>23</v>
      </c>
      <c r="C107" s="115"/>
      <c r="D107" s="80"/>
      <c r="E107" s="15">
        <v>4110</v>
      </c>
      <c r="F107" s="16"/>
      <c r="G107" s="55">
        <v>10040</v>
      </c>
      <c r="H107" s="67">
        <f t="shared" si="2"/>
        <v>86171</v>
      </c>
      <c r="I107" s="55">
        <v>86171</v>
      </c>
      <c r="J107" s="116"/>
    </row>
    <row r="108" spans="1:10" ht="18" customHeight="1">
      <c r="A108" s="53"/>
      <c r="B108" s="37" t="s">
        <v>90</v>
      </c>
      <c r="C108" s="14"/>
      <c r="D108" s="54"/>
      <c r="E108" s="15">
        <v>4120</v>
      </c>
      <c r="F108" s="16"/>
      <c r="G108" s="55">
        <v>1866</v>
      </c>
      <c r="H108" s="67">
        <f t="shared" si="2"/>
        <v>11938</v>
      </c>
      <c r="I108" s="55">
        <v>11938</v>
      </c>
      <c r="J108" s="116"/>
    </row>
    <row r="109" spans="1:10" ht="18" customHeight="1">
      <c r="A109" s="53"/>
      <c r="B109" s="37" t="s">
        <v>97</v>
      </c>
      <c r="C109" s="15"/>
      <c r="D109" s="80"/>
      <c r="E109" s="15">
        <v>4220</v>
      </c>
      <c r="F109" s="16">
        <v>6000</v>
      </c>
      <c r="G109" s="55"/>
      <c r="H109" s="67">
        <f t="shared" si="2"/>
        <v>64000</v>
      </c>
      <c r="I109" s="55">
        <v>64000</v>
      </c>
      <c r="J109" s="116"/>
    </row>
    <row r="110" spans="1:10" ht="2.25" customHeight="1">
      <c r="A110" s="53"/>
      <c r="B110" s="37"/>
      <c r="C110" s="15"/>
      <c r="D110" s="80"/>
      <c r="E110" s="15"/>
      <c r="F110" s="16"/>
      <c r="G110" s="55"/>
      <c r="H110" s="67"/>
      <c r="I110" s="55"/>
      <c r="J110" s="116"/>
    </row>
    <row r="111" spans="1:10" ht="18" customHeight="1">
      <c r="A111" s="53" t="s">
        <v>36</v>
      </c>
      <c r="B111" s="37" t="s">
        <v>98</v>
      </c>
      <c r="C111" s="15"/>
      <c r="D111" s="80">
        <v>80110</v>
      </c>
      <c r="E111" s="15"/>
      <c r="F111" s="56">
        <f>SUM(F112:F113)</f>
        <v>7000</v>
      </c>
      <c r="G111" s="55"/>
      <c r="H111" s="88">
        <f t="shared" si="2"/>
        <v>1852181</v>
      </c>
      <c r="I111" s="64">
        <v>1852181</v>
      </c>
      <c r="J111" s="116"/>
    </row>
    <row r="112" spans="1:10" ht="18" customHeight="1">
      <c r="A112" s="53"/>
      <c r="B112" s="37" t="s">
        <v>91</v>
      </c>
      <c r="C112" s="15"/>
      <c r="D112" s="80"/>
      <c r="E112" s="15">
        <v>3020</v>
      </c>
      <c r="F112" s="16">
        <v>4000</v>
      </c>
      <c r="G112" s="55"/>
      <c r="H112" s="67">
        <f t="shared" si="2"/>
        <v>128000</v>
      </c>
      <c r="I112" s="55">
        <v>128000</v>
      </c>
      <c r="J112" s="116"/>
    </row>
    <row r="113" spans="1:10" ht="18" customHeight="1">
      <c r="A113" s="53"/>
      <c r="B113" s="37" t="s">
        <v>99</v>
      </c>
      <c r="C113" s="15"/>
      <c r="D113" s="80"/>
      <c r="E113" s="15">
        <v>4610</v>
      </c>
      <c r="F113" s="16">
        <v>3000</v>
      </c>
      <c r="G113" s="55"/>
      <c r="H113" s="67">
        <f t="shared" si="2"/>
        <v>3000</v>
      </c>
      <c r="I113" s="55">
        <v>3000</v>
      </c>
      <c r="J113" s="116"/>
    </row>
    <row r="114" spans="1:10" ht="3" customHeight="1">
      <c r="A114" s="53"/>
      <c r="B114" s="37"/>
      <c r="C114" s="15"/>
      <c r="D114" s="80"/>
      <c r="E114" s="15"/>
      <c r="F114" s="16"/>
      <c r="G114" s="55"/>
      <c r="H114" s="67"/>
      <c r="I114" s="55"/>
      <c r="J114" s="116"/>
    </row>
    <row r="115" spans="1:10" ht="18" customHeight="1">
      <c r="A115" s="53" t="s">
        <v>39</v>
      </c>
      <c r="B115" s="37" t="s">
        <v>100</v>
      </c>
      <c r="C115" s="15"/>
      <c r="D115" s="80">
        <v>80113</v>
      </c>
      <c r="E115" s="15"/>
      <c r="F115" s="64">
        <f>SUM(F116:F117)</f>
        <v>1000</v>
      </c>
      <c r="G115" s="64">
        <f>SUM(G116:G117)</f>
        <v>4000</v>
      </c>
      <c r="H115" s="88">
        <f t="shared" si="2"/>
        <v>348800</v>
      </c>
      <c r="I115" s="64">
        <v>348800</v>
      </c>
      <c r="J115" s="116"/>
    </row>
    <row r="116" spans="1:10" ht="18" customHeight="1">
      <c r="A116" s="53"/>
      <c r="B116" s="37" t="s">
        <v>24</v>
      </c>
      <c r="C116" s="15"/>
      <c r="D116" s="80"/>
      <c r="E116" s="15">
        <v>4170</v>
      </c>
      <c r="F116" s="16"/>
      <c r="G116" s="55">
        <v>3000</v>
      </c>
      <c r="H116" s="67">
        <f t="shared" si="2"/>
        <v>60260</v>
      </c>
      <c r="I116" s="55">
        <v>60260</v>
      </c>
      <c r="J116" s="116"/>
    </row>
    <row r="117" spans="1:10" ht="17.25" customHeight="1">
      <c r="A117" s="53"/>
      <c r="B117" s="144" t="s">
        <v>26</v>
      </c>
      <c r="C117" s="14"/>
      <c r="D117" s="54"/>
      <c r="E117" s="15">
        <v>4300</v>
      </c>
      <c r="F117" s="16">
        <v>1000</v>
      </c>
      <c r="G117" s="55">
        <v>1000</v>
      </c>
      <c r="H117" s="67">
        <f t="shared" si="2"/>
        <v>180700</v>
      </c>
      <c r="I117" s="55">
        <v>180700</v>
      </c>
      <c r="J117" s="116"/>
    </row>
    <row r="118" spans="1:10" ht="3" customHeight="1">
      <c r="A118" s="53"/>
      <c r="B118" s="37"/>
      <c r="C118" s="14"/>
      <c r="D118" s="54"/>
      <c r="E118" s="15"/>
      <c r="F118" s="16"/>
      <c r="G118" s="55"/>
      <c r="H118" s="67"/>
      <c r="I118" s="55"/>
      <c r="J118" s="116"/>
    </row>
    <row r="119" spans="1:10" ht="17.25" customHeight="1">
      <c r="A119" s="53" t="s">
        <v>40</v>
      </c>
      <c r="B119" s="37" t="s">
        <v>101</v>
      </c>
      <c r="C119" s="14"/>
      <c r="D119" s="80">
        <v>80148</v>
      </c>
      <c r="E119" s="15"/>
      <c r="F119" s="56">
        <f>SUM(F120:F121)</f>
        <v>10200</v>
      </c>
      <c r="G119" s="57">
        <f>SUM(G120:G122)</f>
        <v>200</v>
      </c>
      <c r="H119" s="88">
        <f t="shared" si="2"/>
        <v>409100</v>
      </c>
      <c r="I119" s="64">
        <v>409100</v>
      </c>
      <c r="J119" s="116"/>
    </row>
    <row r="120" spans="1:10" ht="17.25" customHeight="1">
      <c r="A120" s="53"/>
      <c r="B120" s="37" t="s">
        <v>21</v>
      </c>
      <c r="C120" s="14"/>
      <c r="D120" s="80"/>
      <c r="E120" s="15">
        <v>4010</v>
      </c>
      <c r="F120" s="16">
        <v>9250</v>
      </c>
      <c r="G120" s="55"/>
      <c r="H120" s="67">
        <f t="shared" si="2"/>
        <v>167405</v>
      </c>
      <c r="I120" s="55">
        <v>167405</v>
      </c>
      <c r="J120" s="116"/>
    </row>
    <row r="121" spans="1:10" ht="17.25" customHeight="1">
      <c r="A121" s="53"/>
      <c r="B121" s="37" t="s">
        <v>23</v>
      </c>
      <c r="C121" s="115"/>
      <c r="D121" s="80"/>
      <c r="E121" s="15">
        <v>4110</v>
      </c>
      <c r="F121" s="16">
        <v>950</v>
      </c>
      <c r="G121" s="55"/>
      <c r="H121" s="67">
        <f t="shared" si="2"/>
        <v>29900</v>
      </c>
      <c r="I121" s="55">
        <v>29900</v>
      </c>
      <c r="J121" s="116"/>
    </row>
    <row r="122" spans="1:10" ht="17.25" customHeight="1">
      <c r="A122" s="53"/>
      <c r="B122" s="37" t="s">
        <v>90</v>
      </c>
      <c r="C122" s="115"/>
      <c r="D122" s="80"/>
      <c r="E122" s="15">
        <v>4120</v>
      </c>
      <c r="F122" s="16"/>
      <c r="G122" s="55">
        <v>200</v>
      </c>
      <c r="H122" s="67">
        <f t="shared" si="2"/>
        <v>3900</v>
      </c>
      <c r="I122" s="55">
        <v>3900</v>
      </c>
      <c r="J122" s="116"/>
    </row>
    <row r="123" spans="1:10" ht="3.75" customHeight="1" thickBot="1">
      <c r="A123" s="50"/>
      <c r="B123" s="145"/>
      <c r="C123" s="146"/>
      <c r="D123" s="147"/>
      <c r="E123" s="127"/>
      <c r="F123" s="148"/>
      <c r="G123" s="152"/>
      <c r="H123" s="149"/>
      <c r="I123" s="152"/>
      <c r="J123" s="52"/>
    </row>
    <row r="124" spans="1:10" ht="21" customHeight="1" thickBot="1" thickTop="1">
      <c r="A124" s="50"/>
      <c r="B124" s="195" t="s">
        <v>71</v>
      </c>
      <c r="C124" s="46">
        <v>851</v>
      </c>
      <c r="D124" s="32"/>
      <c r="E124" s="28"/>
      <c r="F124" s="49">
        <f>SUM(F128)</f>
        <v>700</v>
      </c>
      <c r="G124" s="49">
        <f>SUM(G128)</f>
        <v>0</v>
      </c>
      <c r="H124" s="83">
        <f>SUM(I124:J124)</f>
        <v>170200</v>
      </c>
      <c r="I124" s="82">
        <v>170200</v>
      </c>
      <c r="J124" s="49"/>
    </row>
    <row r="125" spans="1:10" ht="3.75" customHeight="1" thickTop="1">
      <c r="A125" s="92"/>
      <c r="B125" s="79"/>
      <c r="C125" s="15"/>
      <c r="D125" s="80"/>
      <c r="E125" s="15"/>
      <c r="F125" s="16"/>
      <c r="G125" s="55"/>
      <c r="H125" s="67"/>
      <c r="I125" s="55"/>
      <c r="J125" s="58"/>
    </row>
    <row r="126" spans="1:10" ht="17.25" customHeight="1">
      <c r="A126" s="53" t="s">
        <v>17</v>
      </c>
      <c r="B126" s="196" t="s">
        <v>72</v>
      </c>
      <c r="C126" s="14"/>
      <c r="D126" s="54"/>
      <c r="E126" s="15"/>
      <c r="F126" s="56"/>
      <c r="G126" s="57"/>
      <c r="H126" s="88"/>
      <c r="I126" s="64"/>
      <c r="J126" s="57"/>
    </row>
    <row r="127" spans="1:10" ht="17.25" customHeight="1">
      <c r="A127" s="92"/>
      <c r="B127" s="196" t="s">
        <v>73</v>
      </c>
      <c r="C127" s="14"/>
      <c r="D127" s="54"/>
      <c r="E127" s="15"/>
      <c r="F127" s="16"/>
      <c r="G127" s="91"/>
      <c r="H127" s="67"/>
      <c r="I127" s="55"/>
      <c r="J127" s="58"/>
    </row>
    <row r="128" spans="1:10" ht="17.25" customHeight="1">
      <c r="A128" s="92"/>
      <c r="B128" s="196" t="s">
        <v>74</v>
      </c>
      <c r="C128" s="14"/>
      <c r="D128" s="80">
        <v>85195</v>
      </c>
      <c r="E128" s="15">
        <v>2310</v>
      </c>
      <c r="F128" s="16">
        <v>700</v>
      </c>
      <c r="G128" s="188"/>
      <c r="H128" s="67">
        <f>SUM(I128)</f>
        <v>1700</v>
      </c>
      <c r="I128" s="55">
        <v>1700</v>
      </c>
      <c r="J128" s="58"/>
    </row>
    <row r="129" spans="1:10" ht="4.5" customHeight="1" thickBot="1">
      <c r="A129" s="50"/>
      <c r="B129" s="229"/>
      <c r="C129" s="146"/>
      <c r="D129" s="126"/>
      <c r="E129" s="127"/>
      <c r="F129" s="148"/>
      <c r="G129" s="152"/>
      <c r="H129" s="149"/>
      <c r="I129" s="152"/>
      <c r="J129" s="155"/>
    </row>
    <row r="130" spans="1:10" ht="19.5" customHeight="1" thickBot="1" thickTop="1">
      <c r="A130" s="129"/>
      <c r="B130" s="150" t="s">
        <v>102</v>
      </c>
      <c r="C130" s="46">
        <v>854</v>
      </c>
      <c r="D130" s="32"/>
      <c r="E130" s="28"/>
      <c r="F130" s="48">
        <f>SUM(F132+F139)</f>
        <v>10500</v>
      </c>
      <c r="G130" s="49">
        <f>SUM(G132+G139)</f>
        <v>39700</v>
      </c>
      <c r="H130" s="83">
        <f>SUM(I130:J130)</f>
        <v>531968</v>
      </c>
      <c r="I130" s="82">
        <v>531968</v>
      </c>
      <c r="J130" s="230"/>
    </row>
    <row r="131" spans="1:10" ht="3.75" customHeight="1" thickTop="1">
      <c r="A131" s="92"/>
      <c r="B131" s="228"/>
      <c r="C131" s="14"/>
      <c r="D131" s="80"/>
      <c r="E131" s="15"/>
      <c r="F131" s="16"/>
      <c r="G131" s="55"/>
      <c r="H131" s="67"/>
      <c r="I131" s="55"/>
      <c r="J131" s="58"/>
    </row>
    <row r="132" spans="1:10" ht="17.25" customHeight="1">
      <c r="A132" s="53" t="s">
        <v>17</v>
      </c>
      <c r="B132" s="228" t="s">
        <v>103</v>
      </c>
      <c r="C132" s="14"/>
      <c r="D132" s="80">
        <v>85401</v>
      </c>
      <c r="E132" s="15"/>
      <c r="F132" s="56">
        <f>SUM(F133:F135)</f>
        <v>10500</v>
      </c>
      <c r="G132" s="57">
        <f>SUM(G133:G135)</f>
        <v>500</v>
      </c>
      <c r="H132" s="88">
        <f>SUM(I132:J132)</f>
        <v>374514</v>
      </c>
      <c r="I132" s="64">
        <v>374514</v>
      </c>
      <c r="J132" s="58"/>
    </row>
    <row r="133" spans="1:10" ht="16.5" customHeight="1">
      <c r="A133" s="92"/>
      <c r="B133" s="37" t="s">
        <v>21</v>
      </c>
      <c r="C133" s="14"/>
      <c r="D133" s="80"/>
      <c r="E133" s="15">
        <v>4010</v>
      </c>
      <c r="F133" s="16">
        <v>10000</v>
      </c>
      <c r="G133" s="55"/>
      <c r="H133" s="67">
        <f>SUM(I133:J133)</f>
        <v>253109</v>
      </c>
      <c r="I133" s="55">
        <v>253109</v>
      </c>
      <c r="J133" s="58"/>
    </row>
    <row r="134" spans="1:10" ht="15.75" customHeight="1">
      <c r="A134" s="92"/>
      <c r="B134" s="37" t="s">
        <v>23</v>
      </c>
      <c r="C134" s="115"/>
      <c r="D134" s="80"/>
      <c r="E134" s="15">
        <v>4110</v>
      </c>
      <c r="F134" s="16">
        <v>500</v>
      </c>
      <c r="G134" s="55"/>
      <c r="H134" s="67">
        <f>SUM(I134:J134)</f>
        <v>48135</v>
      </c>
      <c r="I134" s="55">
        <v>48135</v>
      </c>
      <c r="J134" s="58"/>
    </row>
    <row r="135" spans="1:10" ht="17.25" customHeight="1">
      <c r="A135" s="92"/>
      <c r="B135" s="37" t="s">
        <v>90</v>
      </c>
      <c r="C135" s="14"/>
      <c r="D135" s="54"/>
      <c r="E135" s="15">
        <v>4120</v>
      </c>
      <c r="F135" s="16"/>
      <c r="G135" s="55">
        <v>500</v>
      </c>
      <c r="H135" s="67">
        <f>SUM(I135:J135)</f>
        <v>6407</v>
      </c>
      <c r="I135" s="55">
        <v>6407</v>
      </c>
      <c r="J135" s="58"/>
    </row>
    <row r="136" spans="1:10" ht="2.25" customHeight="1">
      <c r="A136" s="93"/>
      <c r="B136" s="231"/>
      <c r="C136" s="156"/>
      <c r="D136" s="141"/>
      <c r="E136" s="142"/>
      <c r="F136" s="158"/>
      <c r="G136" s="159"/>
      <c r="H136" s="153"/>
      <c r="I136" s="219"/>
      <c r="J136" s="219"/>
    </row>
    <row r="137" spans="1:10" ht="4.5" customHeight="1">
      <c r="A137" s="92"/>
      <c r="B137" s="228"/>
      <c r="C137" s="14"/>
      <c r="D137" s="80"/>
      <c r="E137" s="15"/>
      <c r="F137" s="16"/>
      <c r="G137" s="55"/>
      <c r="H137" s="67"/>
      <c r="I137" s="55"/>
      <c r="J137" s="58"/>
    </row>
    <row r="138" spans="1:10" ht="18.75" customHeight="1">
      <c r="A138" s="53" t="s">
        <v>20</v>
      </c>
      <c r="B138" s="228" t="s">
        <v>104</v>
      </c>
      <c r="C138" s="14"/>
      <c r="D138" s="80">
        <v>85412</v>
      </c>
      <c r="E138" s="15"/>
      <c r="F138" s="16"/>
      <c r="G138" s="55"/>
      <c r="H138" s="67"/>
      <c r="I138" s="55"/>
      <c r="J138" s="58"/>
    </row>
    <row r="139" spans="1:10" ht="18.75" customHeight="1">
      <c r="A139" s="92"/>
      <c r="B139" s="144" t="s">
        <v>26</v>
      </c>
      <c r="C139" s="14"/>
      <c r="D139" s="54"/>
      <c r="E139" s="15">
        <v>4300</v>
      </c>
      <c r="F139" s="16"/>
      <c r="G139" s="55">
        <v>39200</v>
      </c>
      <c r="H139" s="67">
        <f>SUM(I139:J139)</f>
        <v>30800</v>
      </c>
      <c r="I139" s="55">
        <v>30800</v>
      </c>
      <c r="J139" s="58"/>
    </row>
    <row r="140" spans="1:10" ht="4.5" customHeight="1" thickBot="1">
      <c r="A140" s="50"/>
      <c r="B140" s="145"/>
      <c r="C140" s="146"/>
      <c r="D140" s="147"/>
      <c r="E140" s="127"/>
      <c r="F140" s="148"/>
      <c r="G140" s="152"/>
      <c r="H140" s="161"/>
      <c r="I140" s="152"/>
      <c r="J140" s="155"/>
    </row>
    <row r="141" spans="1:10" ht="21" customHeight="1" thickBot="1" thickTop="1">
      <c r="A141" s="129"/>
      <c r="B141" s="150" t="s">
        <v>43</v>
      </c>
      <c r="C141" s="46">
        <v>900</v>
      </c>
      <c r="D141" s="31"/>
      <c r="E141" s="28"/>
      <c r="F141" s="48">
        <f>SUM(F145+F149+F154+F157+F147+F161+F163+F168)</f>
        <v>12000</v>
      </c>
      <c r="G141" s="49">
        <f>SUM(G145+G149+G154+G157+G147+G161+G163+G168+G166)</f>
        <v>478064.9</v>
      </c>
      <c r="H141" s="83">
        <f>SUM(I141:J141)</f>
        <v>949913.1</v>
      </c>
      <c r="I141" s="82">
        <v>886864.1</v>
      </c>
      <c r="J141" s="49">
        <v>63049</v>
      </c>
    </row>
    <row r="142" spans="1:10" ht="5.25" customHeight="1" thickTop="1">
      <c r="A142" s="92"/>
      <c r="B142" s="37"/>
      <c r="C142" s="14"/>
      <c r="D142" s="54"/>
      <c r="E142" s="15"/>
      <c r="F142" s="16"/>
      <c r="G142" s="55"/>
      <c r="H142" s="90"/>
      <c r="I142" s="55"/>
      <c r="J142" s="58"/>
    </row>
    <row r="143" spans="1:10" ht="18" customHeight="1">
      <c r="A143" s="53" t="s">
        <v>17</v>
      </c>
      <c r="B143" s="118" t="s">
        <v>75</v>
      </c>
      <c r="C143" s="114"/>
      <c r="D143" s="120"/>
      <c r="E143" s="15"/>
      <c r="F143" s="197"/>
      <c r="G143" s="55"/>
      <c r="H143" s="90"/>
      <c r="I143" s="55"/>
      <c r="J143" s="58"/>
    </row>
    <row r="144" spans="1:10" ht="18" customHeight="1">
      <c r="A144" s="92"/>
      <c r="B144" s="118" t="s">
        <v>76</v>
      </c>
      <c r="C144" s="114"/>
      <c r="D144" s="120"/>
      <c r="E144" s="15"/>
      <c r="F144" s="197"/>
      <c r="G144" s="55"/>
      <c r="H144" s="90"/>
      <c r="I144" s="55"/>
      <c r="J144" s="58"/>
    </row>
    <row r="145" spans="1:10" ht="18" customHeight="1">
      <c r="A145" s="92"/>
      <c r="B145" s="118" t="s">
        <v>77</v>
      </c>
      <c r="C145" s="114"/>
      <c r="D145" s="120">
        <v>90001</v>
      </c>
      <c r="E145" s="15">
        <v>6050</v>
      </c>
      <c r="F145" s="154"/>
      <c r="G145" s="55">
        <v>40000</v>
      </c>
      <c r="H145" s="67">
        <v>0</v>
      </c>
      <c r="I145" s="55"/>
      <c r="J145" s="58">
        <v>0</v>
      </c>
    </row>
    <row r="146" spans="1:10" ht="3.75" customHeight="1">
      <c r="A146" s="92"/>
      <c r="B146" s="79"/>
      <c r="C146" s="114"/>
      <c r="D146" s="80"/>
      <c r="E146" s="15"/>
      <c r="F146" s="198"/>
      <c r="G146" s="55"/>
      <c r="H146" s="67"/>
      <c r="I146" s="55"/>
      <c r="J146" s="58"/>
    </row>
    <row r="147" spans="1:10" ht="18" customHeight="1">
      <c r="A147" s="53" t="s">
        <v>20</v>
      </c>
      <c r="B147" s="199" t="s">
        <v>78</v>
      </c>
      <c r="C147" s="200"/>
      <c r="D147" s="201">
        <v>90001</v>
      </c>
      <c r="E147" s="134">
        <v>6050</v>
      </c>
      <c r="F147" s="198">
        <v>12000</v>
      </c>
      <c r="G147" s="55"/>
      <c r="H147" s="67">
        <f>SUM(I147:J147)</f>
        <v>22000</v>
      </c>
      <c r="I147" s="55"/>
      <c r="J147" s="58">
        <v>22000</v>
      </c>
    </row>
    <row r="148" spans="1:10" ht="4.5" customHeight="1">
      <c r="A148" s="92"/>
      <c r="B148" s="37"/>
      <c r="C148" s="14"/>
      <c r="D148" s="54"/>
      <c r="E148" s="15"/>
      <c r="F148" s="16"/>
      <c r="G148" s="55"/>
      <c r="H148" s="90"/>
      <c r="I148" s="55"/>
      <c r="J148" s="58"/>
    </row>
    <row r="149" spans="1:10" ht="18" customHeight="1">
      <c r="A149" s="53" t="s">
        <v>34</v>
      </c>
      <c r="B149" s="89" t="s">
        <v>44</v>
      </c>
      <c r="C149" s="191"/>
      <c r="D149" s="201">
        <v>90002</v>
      </c>
      <c r="E149" s="134"/>
      <c r="F149" s="187"/>
      <c r="G149" s="202">
        <f>SUM(G150:G152)</f>
        <v>400000</v>
      </c>
      <c r="H149" s="203">
        <f>SUM(I149:J149)</f>
        <v>150000</v>
      </c>
      <c r="I149" s="202">
        <v>150000</v>
      </c>
      <c r="J149" s="165"/>
    </row>
    <row r="150" spans="1:10" ht="18" customHeight="1">
      <c r="A150" s="92"/>
      <c r="B150" s="86" t="s">
        <v>21</v>
      </c>
      <c r="C150" s="204"/>
      <c r="D150" s="205"/>
      <c r="E150" s="134">
        <v>4010</v>
      </c>
      <c r="F150" s="187"/>
      <c r="G150" s="188">
        <v>1400</v>
      </c>
      <c r="H150" s="189">
        <f>SUM(I150:J150)</f>
        <v>14600</v>
      </c>
      <c r="I150" s="188">
        <v>14600</v>
      </c>
      <c r="J150" s="165"/>
    </row>
    <row r="151" spans="1:10" ht="18" customHeight="1">
      <c r="A151" s="92"/>
      <c r="B151" s="86" t="s">
        <v>23</v>
      </c>
      <c r="C151" s="204"/>
      <c r="D151" s="205"/>
      <c r="E151" s="134">
        <v>4110</v>
      </c>
      <c r="F151" s="187"/>
      <c r="G151" s="188">
        <v>226</v>
      </c>
      <c r="H151" s="189">
        <f>SUM(I151:J151)</f>
        <v>3900</v>
      </c>
      <c r="I151" s="188">
        <v>3900</v>
      </c>
      <c r="J151" s="165"/>
    </row>
    <row r="152" spans="1:10" ht="18" customHeight="1">
      <c r="A152" s="92"/>
      <c r="B152" s="206" t="s">
        <v>26</v>
      </c>
      <c r="C152" s="191"/>
      <c r="D152" s="201"/>
      <c r="E152" s="134">
        <v>4300</v>
      </c>
      <c r="F152" s="187"/>
      <c r="G152" s="188">
        <v>398374</v>
      </c>
      <c r="H152" s="189">
        <f>SUM(I152:J152)</f>
        <v>122912</v>
      </c>
      <c r="I152" s="186">
        <v>122912</v>
      </c>
      <c r="J152" s="165"/>
    </row>
    <row r="153" spans="1:10" ht="4.5" customHeight="1">
      <c r="A153" s="92"/>
      <c r="B153" s="86"/>
      <c r="C153" s="191"/>
      <c r="D153" s="207"/>
      <c r="E153" s="134"/>
      <c r="F153" s="187"/>
      <c r="G153" s="188"/>
      <c r="H153" s="189"/>
      <c r="I153" s="208"/>
      <c r="J153" s="165"/>
    </row>
    <row r="154" spans="1:10" ht="19.5" customHeight="1">
      <c r="A154" s="53" t="s">
        <v>36</v>
      </c>
      <c r="B154" s="118" t="s">
        <v>79</v>
      </c>
      <c r="C154" s="114"/>
      <c r="D154" s="120">
        <v>90002</v>
      </c>
      <c r="E154" s="15">
        <v>4300</v>
      </c>
      <c r="F154" s="187"/>
      <c r="G154" s="188">
        <v>4000</v>
      </c>
      <c r="H154" s="67">
        <f>SUM(I154)</f>
        <v>10000</v>
      </c>
      <c r="I154" s="208">
        <v>10000</v>
      </c>
      <c r="J154" s="165"/>
    </row>
    <row r="155" spans="1:10" ht="4.5" customHeight="1">
      <c r="A155" s="92"/>
      <c r="B155" s="37"/>
      <c r="C155" s="14"/>
      <c r="D155" s="54"/>
      <c r="E155" s="15"/>
      <c r="F155" s="16"/>
      <c r="G155" s="55"/>
      <c r="H155" s="67"/>
      <c r="I155" s="55"/>
      <c r="J155" s="165"/>
    </row>
    <row r="156" spans="1:10" ht="18" customHeight="1">
      <c r="A156" s="53" t="s">
        <v>39</v>
      </c>
      <c r="B156" s="118" t="s">
        <v>80</v>
      </c>
      <c r="C156" s="114"/>
      <c r="D156" s="120"/>
      <c r="E156" s="15"/>
      <c r="F156" s="154"/>
      <c r="G156" s="94"/>
      <c r="H156" s="67"/>
      <c r="I156" s="55"/>
      <c r="J156" s="165"/>
    </row>
    <row r="157" spans="1:10" ht="18" customHeight="1">
      <c r="A157" s="53"/>
      <c r="B157" s="118" t="s">
        <v>81</v>
      </c>
      <c r="C157" s="114"/>
      <c r="D157" s="120">
        <v>90002</v>
      </c>
      <c r="E157" s="15">
        <v>4300</v>
      </c>
      <c r="F157" s="209"/>
      <c r="G157" s="209">
        <f>SUM(G158:G159)</f>
        <v>8164.9</v>
      </c>
      <c r="H157" s="210">
        <f>SUM(I157:J157)</f>
        <v>31900.1</v>
      </c>
      <c r="I157" s="210">
        <f>SUM(I158:I159)</f>
        <v>31900.1</v>
      </c>
      <c r="J157" s="165"/>
    </row>
    <row r="158" spans="1:10" ht="18" customHeight="1">
      <c r="A158" s="53"/>
      <c r="B158" s="37" t="s">
        <v>82</v>
      </c>
      <c r="C158" s="114"/>
      <c r="D158" s="120"/>
      <c r="E158" s="15"/>
      <c r="F158" s="154"/>
      <c r="G158" s="163">
        <v>680</v>
      </c>
      <c r="H158" s="164">
        <f>SUM(I158:J158)</f>
        <v>320</v>
      </c>
      <c r="I158" s="164">
        <v>320</v>
      </c>
      <c r="J158" s="165"/>
    </row>
    <row r="159" spans="1:10" ht="18" customHeight="1">
      <c r="A159" s="53"/>
      <c r="B159" s="37" t="s">
        <v>83</v>
      </c>
      <c r="C159" s="114"/>
      <c r="D159" s="120"/>
      <c r="E159" s="15"/>
      <c r="F159" s="154"/>
      <c r="G159" s="163">
        <v>7484.9</v>
      </c>
      <c r="H159" s="164">
        <f>SUM(I159:J159)</f>
        <v>31580.1</v>
      </c>
      <c r="I159" s="164">
        <v>31580.1</v>
      </c>
      <c r="J159" s="165"/>
    </row>
    <row r="160" spans="1:10" ht="3.75" customHeight="1">
      <c r="A160" s="53"/>
      <c r="B160" s="144"/>
      <c r="C160" s="114"/>
      <c r="D160" s="120"/>
      <c r="E160" s="120"/>
      <c r="F160" s="164"/>
      <c r="G160" s="163"/>
      <c r="H160" s="164"/>
      <c r="I160" s="164"/>
      <c r="J160" s="165"/>
    </row>
    <row r="161" spans="1:10" ht="19.5" customHeight="1">
      <c r="A161" s="53" t="s">
        <v>40</v>
      </c>
      <c r="B161" s="118" t="s">
        <v>84</v>
      </c>
      <c r="C161" s="114"/>
      <c r="D161" s="120">
        <v>90005</v>
      </c>
      <c r="E161" s="15">
        <v>4430</v>
      </c>
      <c r="F161" s="164"/>
      <c r="G161" s="163">
        <v>7500</v>
      </c>
      <c r="H161" s="164">
        <f>SUM(I161:J161)</f>
        <v>2500</v>
      </c>
      <c r="I161" s="164">
        <v>2500</v>
      </c>
      <c r="J161" s="165"/>
    </row>
    <row r="162" spans="1:10" ht="4.5" customHeight="1">
      <c r="A162" s="53"/>
      <c r="B162" s="118"/>
      <c r="C162" s="114"/>
      <c r="D162" s="120"/>
      <c r="E162" s="15"/>
      <c r="F162" s="164"/>
      <c r="G162" s="163"/>
      <c r="H162" s="164"/>
      <c r="I162" s="164"/>
      <c r="J162" s="165"/>
    </row>
    <row r="163" spans="1:10" ht="18" customHeight="1">
      <c r="A163" s="53" t="s">
        <v>41</v>
      </c>
      <c r="B163" s="162" t="s">
        <v>85</v>
      </c>
      <c r="C163" s="15"/>
      <c r="D163" s="120">
        <v>90013</v>
      </c>
      <c r="E163" s="15">
        <v>4300</v>
      </c>
      <c r="F163" s="164"/>
      <c r="G163" s="163">
        <v>15000</v>
      </c>
      <c r="H163" s="164">
        <f>SUM(I163:J163)</f>
        <v>60811</v>
      </c>
      <c r="I163" s="164">
        <v>60811</v>
      </c>
      <c r="J163" s="165"/>
    </row>
    <row r="164" spans="1:10" ht="3.75" customHeight="1">
      <c r="A164" s="53"/>
      <c r="B164" s="162"/>
      <c r="C164" s="15"/>
      <c r="D164" s="120"/>
      <c r="E164" s="15"/>
      <c r="F164" s="164"/>
      <c r="G164" s="163"/>
      <c r="H164" s="164"/>
      <c r="I164" s="164"/>
      <c r="J164" s="165"/>
    </row>
    <row r="165" spans="1:10" ht="18" customHeight="1">
      <c r="A165" s="53" t="s">
        <v>42</v>
      </c>
      <c r="B165" s="118" t="s">
        <v>109</v>
      </c>
      <c r="C165" s="114"/>
      <c r="D165" s="120">
        <v>90015</v>
      </c>
      <c r="E165" s="15"/>
      <c r="F165" s="164"/>
      <c r="G165" s="163"/>
      <c r="H165" s="233">
        <f>SUM(I165:J165)</f>
        <v>257000</v>
      </c>
      <c r="I165" s="233">
        <v>257000</v>
      </c>
      <c r="J165" s="165"/>
    </row>
    <row r="166" spans="1:10" ht="18" customHeight="1">
      <c r="A166" s="53"/>
      <c r="B166" s="144" t="s">
        <v>110</v>
      </c>
      <c r="C166" s="114"/>
      <c r="D166" s="120"/>
      <c r="E166" s="15">
        <v>4270</v>
      </c>
      <c r="F166" s="164"/>
      <c r="G166" s="163">
        <v>1400</v>
      </c>
      <c r="H166" s="164">
        <f>SUM(I166:J166)</f>
        <v>38100</v>
      </c>
      <c r="I166" s="164">
        <v>38100</v>
      </c>
      <c r="J166" s="165"/>
    </row>
    <row r="167" spans="1:10" ht="3.75" customHeight="1">
      <c r="A167" s="53"/>
      <c r="B167" s="162"/>
      <c r="C167" s="15"/>
      <c r="D167" s="120"/>
      <c r="E167" s="15"/>
      <c r="F167" s="164"/>
      <c r="G167" s="163"/>
      <c r="H167" s="164"/>
      <c r="I167" s="164"/>
      <c r="J167" s="165"/>
    </row>
    <row r="168" spans="1:10" ht="18" customHeight="1">
      <c r="A168" s="53" t="s">
        <v>108</v>
      </c>
      <c r="B168" s="118" t="s">
        <v>86</v>
      </c>
      <c r="C168" s="114"/>
      <c r="D168" s="120">
        <v>90095</v>
      </c>
      <c r="E168" s="15">
        <v>4300</v>
      </c>
      <c r="F168" s="164"/>
      <c r="G168" s="163">
        <v>2000</v>
      </c>
      <c r="H168" s="164">
        <f>SUM(I168:J168)</f>
        <v>3000</v>
      </c>
      <c r="I168" s="164">
        <v>3000</v>
      </c>
      <c r="J168" s="165"/>
    </row>
    <row r="169" spans="1:10" ht="5.25" customHeight="1" thickBot="1">
      <c r="A169" s="160"/>
      <c r="B169" s="145"/>
      <c r="C169" s="146"/>
      <c r="D169" s="147"/>
      <c r="E169" s="127"/>
      <c r="F169" s="192"/>
      <c r="G169" s="193"/>
      <c r="H169" s="193"/>
      <c r="I169" s="211"/>
      <c r="J169" s="212"/>
    </row>
    <row r="170" spans="1:10" ht="22.5" customHeight="1" thickBot="1" thickTop="1">
      <c r="A170" s="81"/>
      <c r="B170" s="87" t="s">
        <v>67</v>
      </c>
      <c r="C170" s="46">
        <v>921</v>
      </c>
      <c r="D170" s="31"/>
      <c r="E170" s="28"/>
      <c r="F170" s="36">
        <f>SUM(F172)</f>
        <v>4500</v>
      </c>
      <c r="G170" s="194"/>
      <c r="H170" s="213">
        <f>SUM(I170:J170)</f>
        <v>824846.4</v>
      </c>
      <c r="I170" s="214">
        <v>774245</v>
      </c>
      <c r="J170" s="213">
        <v>50601.4</v>
      </c>
    </row>
    <row r="171" spans="1:10" ht="3.75" customHeight="1" thickTop="1">
      <c r="A171" s="53"/>
      <c r="B171" s="37"/>
      <c r="C171" s="14"/>
      <c r="D171" s="54"/>
      <c r="E171" s="15"/>
      <c r="F171" s="184"/>
      <c r="G171" s="164"/>
      <c r="H171" s="164"/>
      <c r="I171" s="185"/>
      <c r="J171" s="165"/>
    </row>
    <row r="172" spans="1:10" ht="19.5" customHeight="1">
      <c r="A172" s="53" t="s">
        <v>17</v>
      </c>
      <c r="B172" s="118" t="s">
        <v>68</v>
      </c>
      <c r="C172" s="114"/>
      <c r="D172" s="120">
        <v>92116</v>
      </c>
      <c r="E172" s="15">
        <v>6050</v>
      </c>
      <c r="F172" s="184">
        <v>4500</v>
      </c>
      <c r="G172" s="164"/>
      <c r="H172" s="164">
        <f>SUM(I172:J172)</f>
        <v>16022.4</v>
      </c>
      <c r="I172" s="185"/>
      <c r="J172" s="164">
        <v>16022.4</v>
      </c>
    </row>
    <row r="173" spans="1:10" ht="4.5" customHeight="1" thickBot="1">
      <c r="A173" s="50"/>
      <c r="B173" s="51"/>
      <c r="C173" s="50"/>
      <c r="D173" s="51"/>
      <c r="E173" s="50"/>
      <c r="F173" s="51"/>
      <c r="G173" s="50"/>
      <c r="H173" s="85"/>
      <c r="I173" s="84"/>
      <c r="J173" s="52"/>
    </row>
    <row r="174" spans="1:10" ht="21" customHeight="1" thickTop="1">
      <c r="A174" s="34"/>
      <c r="B174" s="18" t="s">
        <v>11</v>
      </c>
      <c r="C174" s="23"/>
      <c r="D174" s="24"/>
      <c r="E174" s="25"/>
      <c r="F174" s="38">
        <f>SUM(F124+F12+F21+F41+F62+F71+F47+F141+F78+F170+F130+F82)</f>
        <v>110767</v>
      </c>
      <c r="G174" s="38">
        <f>SUM(G124+G12+G21+G41+G62+G71+G47+G141+G78+G170+G130+G82)</f>
        <v>964342.9</v>
      </c>
      <c r="H174" s="26"/>
      <c r="J174" s="33"/>
    </row>
    <row r="175" spans="1:10" ht="21" customHeight="1">
      <c r="A175" s="59"/>
      <c r="B175" s="77" t="s">
        <v>12</v>
      </c>
      <c r="C175" s="23"/>
      <c r="D175" s="24"/>
      <c r="E175" s="25"/>
      <c r="F175" s="61">
        <f>SUM(F73+F69+F65+F36+F132+F128+F119+F115+F111+F104+F96+F84+F80+F28)</f>
        <v>94267</v>
      </c>
      <c r="G175" s="61">
        <f>SUM(G128+G65+G69+G50+G73+G52+G56+G58+G68+G80+G149+G154+G157+G161+G69+G163+G168+G139+G132+G115+G104+G96+G84+G166+G119)</f>
        <v>736736.9</v>
      </c>
      <c r="H175" s="26"/>
      <c r="I175" s="4"/>
      <c r="J175" s="60"/>
    </row>
    <row r="176" spans="1:10" ht="21" customHeight="1" thickBot="1">
      <c r="A176" s="69"/>
      <c r="B176" s="78" t="s">
        <v>87</v>
      </c>
      <c r="C176" s="70"/>
      <c r="D176" s="71"/>
      <c r="E176" s="65"/>
      <c r="F176" s="215">
        <f>SUM(F172+F147+F145+F45+F43+F39+F33+F31+F29+F25+F23+F19+F14)</f>
        <v>16500</v>
      </c>
      <c r="G176" s="72">
        <f>SUM(G172+G147+G145+G45+G43+G39+G33+G31+G29+G25+G23+G19+G14)</f>
        <v>227606</v>
      </c>
      <c r="H176" s="73"/>
      <c r="I176" s="74"/>
      <c r="J176" s="75"/>
    </row>
    <row r="177" spans="1:10" ht="21" customHeight="1" thickTop="1">
      <c r="A177" s="59"/>
      <c r="B177" s="62" t="s">
        <v>18</v>
      </c>
      <c r="C177" s="23"/>
      <c r="D177" s="24"/>
      <c r="E177" s="25"/>
      <c r="F177" s="76"/>
      <c r="G177" s="38">
        <f>SUM(G174-F174)</f>
        <v>853575.9</v>
      </c>
      <c r="H177" s="26"/>
      <c r="J177" s="60"/>
    </row>
    <row r="178" spans="1:10" ht="21" customHeight="1">
      <c r="A178" s="59"/>
      <c r="B178" s="77" t="s">
        <v>12</v>
      </c>
      <c r="C178" s="23"/>
      <c r="D178" s="24"/>
      <c r="E178" s="25"/>
      <c r="F178" s="76"/>
      <c r="G178" s="61">
        <f>SUM(G175-F175)</f>
        <v>642469.9</v>
      </c>
      <c r="H178" s="26"/>
      <c r="J178" s="60"/>
    </row>
    <row r="179" spans="1:10" ht="21" customHeight="1" thickBot="1">
      <c r="A179" s="59"/>
      <c r="B179" s="78" t="s">
        <v>87</v>
      </c>
      <c r="C179" s="23"/>
      <c r="D179" s="24"/>
      <c r="E179" s="25"/>
      <c r="F179" s="68"/>
      <c r="G179" s="61">
        <f>SUM(G176-F176)</f>
        <v>211106</v>
      </c>
      <c r="H179" s="26"/>
      <c r="J179" s="60"/>
    </row>
    <row r="180" spans="1:10" ht="24" customHeight="1" thickBot="1" thickTop="1">
      <c r="A180" s="35"/>
      <c r="B180" s="30" t="s">
        <v>13</v>
      </c>
      <c r="C180" s="27"/>
      <c r="D180" s="31"/>
      <c r="E180" s="28"/>
      <c r="F180" s="32"/>
      <c r="G180" s="29"/>
      <c r="H180" s="22">
        <f>SUM(I180:J180)</f>
        <v>22032992.63</v>
      </c>
      <c r="I180" s="36">
        <v>20923242.23</v>
      </c>
      <c r="J180" s="63">
        <v>1109750.4</v>
      </c>
    </row>
    <row r="181" spans="1:8" ht="12.75" customHeight="1" thickTop="1">
      <c r="A181" s="13"/>
      <c r="B181" s="17"/>
      <c r="C181" s="19"/>
      <c r="D181" s="13"/>
      <c r="E181" s="13"/>
      <c r="F181" s="13"/>
      <c r="G181" s="13"/>
      <c r="H181" s="20"/>
    </row>
    <row r="182" spans="1:8" ht="12.75" customHeight="1">
      <c r="A182" s="2"/>
      <c r="B182" s="4"/>
      <c r="C182" s="3"/>
      <c r="D182" s="2"/>
      <c r="E182" s="2"/>
      <c r="F182" s="2"/>
      <c r="G182" s="2"/>
      <c r="H182" s="9"/>
    </row>
    <row r="183" spans="1:8" ht="12.75" customHeight="1">
      <c r="A183" s="3"/>
      <c r="B183" s="4"/>
      <c r="C183" s="4"/>
      <c r="D183" s="4"/>
      <c r="E183" s="4"/>
      <c r="F183" s="4"/>
      <c r="G183" s="4"/>
      <c r="H183" s="10"/>
    </row>
    <row r="184" spans="1:8" ht="34.5" customHeight="1">
      <c r="A184" s="4"/>
      <c r="B184" s="11"/>
      <c r="C184" s="11"/>
      <c r="D184" s="11"/>
      <c r="E184" s="11"/>
      <c r="F184" s="11"/>
      <c r="G184" s="11"/>
      <c r="H184" s="12"/>
    </row>
    <row r="185" spans="1:8" ht="12.75" customHeight="1">
      <c r="A185" s="4"/>
      <c r="H185" s="7"/>
    </row>
    <row r="186" spans="1:8" ht="12.75" customHeight="1">
      <c r="A186" s="5"/>
      <c r="B186" s="5"/>
      <c r="C186" s="5"/>
      <c r="D186" s="5"/>
      <c r="E186" s="5"/>
      <c r="F186" s="5"/>
      <c r="G186" s="5"/>
      <c r="H186" s="8"/>
    </row>
    <row r="187" spans="1:8" ht="12.75" customHeight="1">
      <c r="A187" s="6"/>
      <c r="B187" s="5"/>
      <c r="C187" s="5"/>
      <c r="D187" s="5"/>
      <c r="E187" s="5"/>
      <c r="F187" s="5"/>
      <c r="G187" s="5"/>
      <c r="H187" s="8"/>
    </row>
    <row r="188" spans="1:8" ht="12.75" customHeight="1">
      <c r="A188" s="5"/>
      <c r="B188" s="5"/>
      <c r="C188" s="5"/>
      <c r="D188" s="5"/>
      <c r="E188" s="5"/>
      <c r="F188" s="5"/>
      <c r="G188" s="5"/>
      <c r="H188" s="8"/>
    </row>
    <row r="189" spans="1:8" ht="12.75" customHeight="1">
      <c r="A189" s="5"/>
      <c r="B189" s="5"/>
      <c r="C189" s="5"/>
      <c r="D189" s="5"/>
      <c r="E189" s="5"/>
      <c r="F189" s="5"/>
      <c r="G189" s="5"/>
      <c r="H189" s="8"/>
    </row>
    <row r="190" spans="1:8" ht="12.75" customHeight="1">
      <c r="A190" s="5"/>
      <c r="B190" s="5"/>
      <c r="C190" s="5"/>
      <c r="D190" s="5"/>
      <c r="E190" s="5"/>
      <c r="F190" s="5"/>
      <c r="G190" s="5"/>
      <c r="H190" s="6"/>
    </row>
    <row r="191" spans="1:8" ht="12.75" customHeight="1">
      <c r="A191" s="5"/>
      <c r="B191" s="5"/>
      <c r="C191" s="5"/>
      <c r="D191" s="5"/>
      <c r="E191" s="5"/>
      <c r="F191" s="5"/>
      <c r="G191" s="5"/>
      <c r="H191" s="5"/>
    </row>
    <row r="192" spans="1:8" ht="12.75" customHeight="1">
      <c r="A192" s="6"/>
      <c r="B192" s="5"/>
      <c r="C192" s="5"/>
      <c r="D192" s="5"/>
      <c r="E192" s="5"/>
      <c r="F192" s="5"/>
      <c r="G192" s="5"/>
      <c r="H192" s="6"/>
    </row>
    <row r="193" spans="1:8" ht="12.75" customHeight="1">
      <c r="A193" s="4"/>
      <c r="B193" s="4"/>
      <c r="C193" s="4"/>
      <c r="D193" s="4"/>
      <c r="E193" s="4"/>
      <c r="F193" s="4"/>
      <c r="G193" s="4"/>
      <c r="H193" s="4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45" customHeight="1"/>
  </sheetData>
  <sheetProtection/>
  <mergeCells count="13">
    <mergeCell ref="B8:B10"/>
    <mergeCell ref="E9:E10"/>
    <mergeCell ref="C8:E8"/>
    <mergeCell ref="I8:J8"/>
    <mergeCell ref="I9:I10"/>
    <mergeCell ref="J9:J10"/>
    <mergeCell ref="A8:A10"/>
    <mergeCell ref="H8:H10"/>
    <mergeCell ref="F8:G8"/>
    <mergeCell ref="F9:F10"/>
    <mergeCell ref="G9:G10"/>
    <mergeCell ref="C9:C10"/>
    <mergeCell ref="D9:D10"/>
  </mergeCells>
  <printOptions horizontalCentered="1"/>
  <pageMargins left="0.4724409448818898" right="0.4724409448818898" top="0.31496062992125984" bottom="0.31496062992125984" header="0.2362204724409449" footer="0.11811023622047245"/>
  <pageSetup firstPageNumber="1" useFirstPageNumber="1" fitToWidth="6" horizontalDpi="600" verticalDpi="600" orientation="landscape" paperSize="9" scale="80" r:id="rId1"/>
  <headerFooter alignWithMargins="0">
    <oddFooter>&amp;CStrona &amp;P z &amp;N</oddFooter>
  </headerFooter>
  <rowBreaks count="4" manualBreakCount="4">
    <brk id="53" max="9" man="1"/>
    <brk id="92" max="9" man="1"/>
    <brk id="136" max="9" man="1"/>
    <brk id="1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2013-12-06T07:48:43Z</cp:lastPrinted>
  <dcterms:created xsi:type="dcterms:W3CDTF">2002-12-02T12:05:31Z</dcterms:created>
  <dcterms:modified xsi:type="dcterms:W3CDTF">2013-12-06T07:48:45Z</dcterms:modified>
  <cp:category/>
  <cp:version/>
  <cp:contentType/>
  <cp:contentStatus/>
</cp:coreProperties>
</file>