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'Arkusz1'!$A$1:$L$267</definedName>
  </definedNames>
  <calcPr fullCalcOnLoad="1"/>
</workbook>
</file>

<file path=xl/sharedStrings.xml><?xml version="1.0" encoding="utf-8"?>
<sst xmlns="http://schemas.openxmlformats.org/spreadsheetml/2006/main" count="281" uniqueCount="97">
  <si>
    <t>OŚWIATA I WYCHOWANIE</t>
  </si>
  <si>
    <t>EDUKACYJNA OPIEKA WYCHOWAWCZA</t>
  </si>
  <si>
    <t>Poz.</t>
  </si>
  <si>
    <t>Klasyfikacja</t>
  </si>
  <si>
    <t>Treść</t>
  </si>
  <si>
    <t>dział</t>
  </si>
  <si>
    <t>rozdział</t>
  </si>
  <si>
    <t>§</t>
  </si>
  <si>
    <t>ogółem</t>
  </si>
  <si>
    <t>Szkoła Podstawowa w Wolborzu</t>
  </si>
  <si>
    <t>Szkoła Podstwowa w Goleszach Dużych</t>
  </si>
  <si>
    <t>Szkoła Podstwowa w Komornikach</t>
  </si>
  <si>
    <t>Szkoła Podstwowa w Proszeniu</t>
  </si>
  <si>
    <t>Przedszkole Samorządowe w Wolborzu</t>
  </si>
  <si>
    <t>Publiczne Gimnazjum w Wolborzu</t>
  </si>
  <si>
    <t>Oddziały przedszkolne</t>
  </si>
  <si>
    <t>Gimnazjum Publiczne w Wolborzu</t>
  </si>
  <si>
    <t>Utrzymanie hali sportowej w Wolborzu</t>
  </si>
  <si>
    <t>Dowożenie uczniów</t>
  </si>
  <si>
    <t>Dokształcanie i doskonalenie nauczycieli</t>
  </si>
  <si>
    <t>Stołówki szkolne</t>
  </si>
  <si>
    <t>Odpis na ZFŚS dla emerytów i rencistów</t>
  </si>
  <si>
    <t>Świetlice szkolne</t>
  </si>
  <si>
    <t>Kolonie i obozy oraz inne formy wypoczynku</t>
  </si>
  <si>
    <t>dzieci i młodzieży</t>
  </si>
  <si>
    <t>PLAN WYDATKÓW NA ZADANIA OŚWIATOWE WEDŁUG JEDNOSTEK BUDŻETOWYCH</t>
  </si>
  <si>
    <t>Szkoły podstawowe</t>
  </si>
  <si>
    <t>Utrzymanie domów nauczycieli</t>
  </si>
  <si>
    <t>- wynagrodzenia osobowe</t>
  </si>
  <si>
    <t>- dodatkowe wynagrodzenie roczne</t>
  </si>
  <si>
    <t>- składki na ubezpieczenie społeczne</t>
  </si>
  <si>
    <t>- składki na Fundusz Pracy</t>
  </si>
  <si>
    <t>- wynagrodzenia bezosobowe</t>
  </si>
  <si>
    <t>- zakup materiałów i wyposażenia</t>
  </si>
  <si>
    <t xml:space="preserve">- zakup pomocy naukowych, dydaktycznych </t>
  </si>
  <si>
    <t xml:space="preserve">  i księgozbioru</t>
  </si>
  <si>
    <t>- zakup energii</t>
  </si>
  <si>
    <t>- zakup usług remontowych</t>
  </si>
  <si>
    <t>- zakup usług zdrowotnych</t>
  </si>
  <si>
    <t>- zakup usług pozostałych</t>
  </si>
  <si>
    <t>- zakup usług dostępu do sieci Internet</t>
  </si>
  <si>
    <t>- zakup usług telefonii stacjonarnej</t>
  </si>
  <si>
    <t>- podróże służbowe krajowe</t>
  </si>
  <si>
    <t>- różne opłaty i składki</t>
  </si>
  <si>
    <t>- odpis na ZFŚS</t>
  </si>
  <si>
    <t>- szkolenia pracowników</t>
  </si>
  <si>
    <t>- zakup materiałów i wyposażenie</t>
  </si>
  <si>
    <t>- zakup środków żywności</t>
  </si>
  <si>
    <t>- opłaty za usługi internetowe</t>
  </si>
  <si>
    <t xml:space="preserve">- wynagrodzenia bezosobowe </t>
  </si>
  <si>
    <t xml:space="preserve">- zakup usług pozostałych </t>
  </si>
  <si>
    <t>- podróże słuzbowe krajowe</t>
  </si>
  <si>
    <t>Ogółem</t>
  </si>
  <si>
    <t>Sfinansowanie prac komisji egzaminacyjnych</t>
  </si>
  <si>
    <t>(awans zawodowy)</t>
  </si>
  <si>
    <t>- wydatki osobowe niezaliczone do wynagrodzeń</t>
  </si>
  <si>
    <t>1a</t>
  </si>
  <si>
    <t>4a</t>
  </si>
  <si>
    <t xml:space="preserve">Realizacja projektów z zakresu edukacji </t>
  </si>
  <si>
    <t xml:space="preserve">    w Szkole Podstawowej w Wolorzu"</t>
  </si>
  <si>
    <t xml:space="preserve">~ "Nasza wymarzona ekopracownia - Eko-Jagiełło </t>
  </si>
  <si>
    <t xml:space="preserve">~ "Moja wymarzona ekopracowania w Szkole </t>
  </si>
  <si>
    <t xml:space="preserve">    Podstawowej w Komornikach - Eko-Detektyw</t>
  </si>
  <si>
    <t xml:space="preserve">    przyrodniczy"</t>
  </si>
  <si>
    <t xml:space="preserve">    Podstawowej w Goleszach Dużych - Projekt </t>
  </si>
  <si>
    <t xml:space="preserve">~ "Moja wymarzona ekopracowania przy Szkole </t>
  </si>
  <si>
    <r>
      <t xml:space="preserve">    edukacyjny </t>
    </r>
    <r>
      <rPr>
        <b/>
        <i/>
        <sz val="10"/>
        <rFont val="Arial"/>
        <family val="2"/>
      </rPr>
      <t>e</t>
    </r>
    <r>
      <rPr>
        <sz val="10"/>
        <rFont val="Arial"/>
        <family val="2"/>
      </rPr>
      <t>ko-przyst@ń"</t>
    </r>
  </si>
  <si>
    <t xml:space="preserve">    Podstawowej w Proszeniu - W krainie </t>
  </si>
  <si>
    <t xml:space="preserve">    ekobadaczy"</t>
  </si>
  <si>
    <t xml:space="preserve">  Gimnazjum im. Królowej Jadwigi w Wolborzu"</t>
  </si>
  <si>
    <t xml:space="preserve">"Moja wymarzona ekopracownia w Publicznym </t>
  </si>
  <si>
    <t xml:space="preserve">  - udział własny</t>
  </si>
  <si>
    <t>- pozostałe odsetki</t>
  </si>
  <si>
    <t>ekologicznej</t>
  </si>
  <si>
    <t xml:space="preserve"> - udział własny</t>
  </si>
  <si>
    <t xml:space="preserve"> w tym: zakup materiałów i wyposażenia</t>
  </si>
  <si>
    <t xml:space="preserve">           zakup pomocy naukowych,dydaktycznych </t>
  </si>
  <si>
    <t xml:space="preserve">           i księgozbioru</t>
  </si>
  <si>
    <t xml:space="preserve"> - dofinansowanie WFOŚiGW</t>
  </si>
  <si>
    <t xml:space="preserve"> - udział własny </t>
  </si>
  <si>
    <t xml:space="preserve"> w tym: - zakup materiałów i wyposażenia</t>
  </si>
  <si>
    <t xml:space="preserve">            - zakup pomocy naukowych,dydaktycznych</t>
  </si>
  <si>
    <t xml:space="preserve">              i księgozbioru</t>
  </si>
  <si>
    <t xml:space="preserve">            - zakup pomocy naukowych,dydaktycznych </t>
  </si>
  <si>
    <t>3.</t>
  </si>
  <si>
    <t>Pomoc materialna dla uczniów</t>
  </si>
  <si>
    <t>- inne formy pomocy dla uczniów</t>
  </si>
  <si>
    <t>KULTURA FIZYCZNA</t>
  </si>
  <si>
    <t xml:space="preserve">Obiekty sportowe </t>
  </si>
  <si>
    <t xml:space="preserve">            - zakup usług pozostałych</t>
  </si>
  <si>
    <t>~ finansowane ze środków własnych</t>
  </si>
  <si>
    <t xml:space="preserve">~ finansowane ze środków budżetu państwa </t>
  </si>
  <si>
    <t>z dnia 28 listopada 2013 r.</t>
  </si>
  <si>
    <t xml:space="preserve"> - koszty postepowania sądowego i prokurarorskiego</t>
  </si>
  <si>
    <t>do Uchwały Nr XXXVIII/305/2013</t>
  </si>
  <si>
    <t>Rady Miejskiej w Wolborzu</t>
  </si>
  <si>
    <t>Załącznik Nr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</si>
</sst>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0"/>
    <numFmt numFmtId="166" formatCode="00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"/>
    <numFmt numFmtId="170" formatCode="_-* #,##0.0\ _z_ł_-;\-* #,##0.0\ _z_ł_-;_-* &quot;-&quot;?\ _z_ł_-;_-@_-"/>
    <numFmt numFmtId="171" formatCode="[$-415]d\ mmmm\ yyyy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b/>
      <sz val="12"/>
      <name val="Arial CE"/>
      <family val="0"/>
    </font>
    <font>
      <sz val="11"/>
      <name val="Arial"/>
      <family val="0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3" fontId="9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3" fontId="9" fillId="0" borderId="0" xfId="42" applyNumberFormat="1" applyFont="1" applyBorder="1" applyAlignment="1">
      <alignment vertical="center"/>
    </xf>
    <xf numFmtId="43" fontId="11" fillId="0" borderId="0" xfId="42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3" fontId="9" fillId="0" borderId="11" xfId="42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43" fontId="3" fillId="0" borderId="17" xfId="42" applyNumberFormat="1" applyFont="1" applyBorder="1" applyAlignment="1">
      <alignment vertical="center"/>
    </xf>
    <xf numFmtId="4" fontId="5" fillId="0" borderId="10" xfId="42" applyNumberFormat="1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43" fontId="14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horizontal="right" vertical="center"/>
    </xf>
    <xf numFmtId="43" fontId="5" fillId="0" borderId="13" xfId="0" applyNumberFormat="1" applyFont="1" applyBorder="1" applyAlignment="1">
      <alignment vertical="center"/>
    </xf>
    <xf numFmtId="43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3" fontId="15" fillId="0" borderId="0" xfId="42" applyNumberFormat="1" applyFont="1" applyBorder="1" applyAlignment="1">
      <alignment vertical="center"/>
    </xf>
    <xf numFmtId="43" fontId="14" fillId="0" borderId="10" xfId="42" applyNumberFormat="1" applyFont="1" applyBorder="1" applyAlignment="1">
      <alignment vertical="center"/>
    </xf>
    <xf numFmtId="43" fontId="3" fillId="0" borderId="0" xfId="42" applyNumberFormat="1" applyFont="1" applyBorder="1" applyAlignment="1">
      <alignment vertical="center"/>
    </xf>
    <xf numFmtId="43" fontId="16" fillId="0" borderId="10" xfId="42" applyNumberFormat="1" applyFont="1" applyBorder="1" applyAlignment="1">
      <alignment vertical="center"/>
    </xf>
    <xf numFmtId="43" fontId="17" fillId="0" borderId="10" xfId="42" applyNumberFormat="1" applyFont="1" applyBorder="1" applyAlignment="1">
      <alignment horizontal="right" vertical="center"/>
    </xf>
    <xf numFmtId="43" fontId="3" fillId="0" borderId="10" xfId="42" applyNumberFormat="1" applyFont="1" applyBorder="1" applyAlignment="1">
      <alignment horizontal="right" vertical="center"/>
    </xf>
    <xf numFmtId="43" fontId="3" fillId="0" borderId="10" xfId="42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/>
    </xf>
    <xf numFmtId="43" fontId="5" fillId="0" borderId="13" xfId="0" applyNumberFormat="1" applyFont="1" applyBorder="1" applyAlignment="1">
      <alignment/>
    </xf>
    <xf numFmtId="43" fontId="14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3" fontId="17" fillId="0" borderId="10" xfId="42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3" fontId="14" fillId="0" borderId="0" xfId="42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6" xfId="42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5" fillId="0" borderId="21" xfId="42" applyNumberFormat="1" applyFont="1" applyBorder="1" applyAlignment="1">
      <alignment vertical="center"/>
    </xf>
    <xf numFmtId="43" fontId="5" fillId="0" borderId="14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3" fontId="16" fillId="0" borderId="10" xfId="0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3" fontId="3" fillId="0" borderId="25" xfId="42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3" fontId="3" fillId="0" borderId="16" xfId="42" applyNumberFormat="1" applyFont="1" applyBorder="1" applyAlignment="1">
      <alignment vertical="center"/>
    </xf>
    <xf numFmtId="43" fontId="3" fillId="0" borderId="10" xfId="42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3" fillId="0" borderId="26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3" fontId="14" fillId="0" borderId="10" xfId="42" applyNumberFormat="1" applyFont="1" applyBorder="1" applyAlignment="1">
      <alignment horizontal="center" vertical="center"/>
    </xf>
    <xf numFmtId="43" fontId="14" fillId="0" borderId="16" xfId="42" applyNumberFormat="1" applyFont="1" applyBorder="1" applyAlignment="1">
      <alignment vertical="center"/>
    </xf>
    <xf numFmtId="43" fontId="14" fillId="0" borderId="0" xfId="42" applyNumberFormat="1" applyFont="1" applyBorder="1" applyAlignment="1">
      <alignment vertical="center"/>
    </xf>
    <xf numFmtId="43" fontId="14" fillId="0" borderId="10" xfId="42" applyNumberFormat="1" applyFont="1" applyBorder="1" applyAlignment="1">
      <alignment horizontal="right" vertical="center"/>
    </xf>
    <xf numFmtId="43" fontId="14" fillId="0" borderId="10" xfId="42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right" vertical="center"/>
    </xf>
    <xf numFmtId="43" fontId="5" fillId="0" borderId="0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horizontal="center" vertical="center"/>
    </xf>
    <xf numFmtId="49" fontId="5" fillId="0" borderId="0" xfId="0" applyNumberFormat="1" applyFont="1" applyBorder="1" applyAlignment="1" quotePrefix="1">
      <alignment vertical="center"/>
    </xf>
    <xf numFmtId="43" fontId="15" fillId="0" borderId="0" xfId="42" applyNumberFormat="1" applyFont="1" applyBorder="1" applyAlignment="1">
      <alignment vertical="center"/>
    </xf>
    <xf numFmtId="43" fontId="15" fillId="0" borderId="10" xfId="0" applyNumberFormat="1" applyFont="1" applyBorder="1" applyAlignment="1">
      <alignment vertical="center"/>
    </xf>
    <xf numFmtId="43" fontId="5" fillId="0" borderId="21" xfId="42" applyNumberFormat="1" applyFont="1" applyBorder="1" applyAlignment="1">
      <alignment vertical="center"/>
    </xf>
    <xf numFmtId="43" fontId="5" fillId="0" borderId="0" xfId="42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3" fontId="14" fillId="0" borderId="10" xfId="42" applyNumberFormat="1" applyFont="1" applyBorder="1" applyAlignment="1">
      <alignment vertical="center"/>
    </xf>
    <xf numFmtId="43" fontId="14" fillId="0" borderId="14" xfId="42" applyNumberFormat="1" applyFont="1" applyBorder="1" applyAlignment="1">
      <alignment horizontal="right" vertical="center"/>
    </xf>
    <xf numFmtId="43" fontId="14" fillId="0" borderId="14" xfId="42" applyNumberFormat="1" applyFont="1" applyBorder="1" applyAlignment="1">
      <alignment horizontal="center" vertical="center"/>
    </xf>
    <xf numFmtId="43" fontId="5" fillId="0" borderId="14" xfId="42" applyNumberFormat="1" applyFont="1" applyBorder="1" applyAlignment="1">
      <alignment horizontal="center" vertical="center"/>
    </xf>
    <xf numFmtId="43" fontId="5" fillId="0" borderId="24" xfId="0" applyNumberFormat="1" applyFont="1" applyBorder="1" applyAlignment="1">
      <alignment horizontal="center" vertical="center"/>
    </xf>
    <xf numFmtId="43" fontId="14" fillId="0" borderId="21" xfId="42" applyNumberFormat="1" applyFont="1" applyBorder="1" applyAlignment="1">
      <alignment horizontal="right" vertical="center"/>
    </xf>
    <xf numFmtId="43" fontId="14" fillId="0" borderId="21" xfId="42" applyNumberFormat="1" applyFont="1" applyBorder="1" applyAlignment="1">
      <alignment horizontal="center" vertical="center"/>
    </xf>
    <xf numFmtId="43" fontId="5" fillId="0" borderId="21" xfId="42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43" fontId="15" fillId="0" borderId="10" xfId="42" applyNumberFormat="1" applyFont="1" applyBorder="1" applyAlignment="1">
      <alignment horizontal="right" vertical="center"/>
    </xf>
    <xf numFmtId="43" fontId="15" fillId="0" borderId="10" xfId="42" applyNumberFormat="1" applyFont="1" applyBorder="1" applyAlignment="1">
      <alignment horizontal="center" vertical="center"/>
    </xf>
    <xf numFmtId="43" fontId="5" fillId="0" borderId="27" xfId="42" applyNumberFormat="1" applyFont="1" applyBorder="1" applyAlignment="1">
      <alignment vertical="center"/>
    </xf>
    <xf numFmtId="43" fontId="10" fillId="0" borderId="26" xfId="42" applyNumberFormat="1" applyFont="1" applyBorder="1" applyAlignment="1">
      <alignment vertical="center"/>
    </xf>
    <xf numFmtId="43" fontId="9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5" fillId="0" borderId="27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43" fontId="19" fillId="0" borderId="28" xfId="42" applyFont="1" applyBorder="1" applyAlignment="1">
      <alignment vertical="center"/>
    </xf>
    <xf numFmtId="43" fontId="5" fillId="0" borderId="16" xfId="0" applyNumberFormat="1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3" fontId="3" fillId="0" borderId="30" xfId="42" applyNumberFormat="1" applyFont="1" applyBorder="1" applyAlignment="1">
      <alignment vertical="center"/>
    </xf>
    <xf numFmtId="43" fontId="3" fillId="0" borderId="28" xfId="42" applyNumberFormat="1" applyFont="1" applyBorder="1" applyAlignment="1">
      <alignment horizontal="center" vertical="center"/>
    </xf>
    <xf numFmtId="43" fontId="3" fillId="0" borderId="28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14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3" fontId="5" fillId="0" borderId="31" xfId="42" applyNumberFormat="1" applyFont="1" applyBorder="1" applyAlignment="1">
      <alignment vertical="center"/>
    </xf>
    <xf numFmtId="43" fontId="14" fillId="0" borderId="31" xfId="42" applyNumberFormat="1" applyFont="1" applyBorder="1" applyAlignment="1">
      <alignment horizontal="right" vertical="center"/>
    </xf>
    <xf numFmtId="43" fontId="14" fillId="0" borderId="31" xfId="42" applyNumberFormat="1" applyFont="1" applyBorder="1" applyAlignment="1">
      <alignment horizontal="center" vertical="center"/>
    </xf>
    <xf numFmtId="43" fontId="5" fillId="0" borderId="31" xfId="42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43" fontId="5" fillId="0" borderId="31" xfId="0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vertical="center"/>
    </xf>
    <xf numFmtId="43" fontId="5" fillId="0" borderId="31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3" fontId="14" fillId="0" borderId="13" xfId="42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3" fontId="18" fillId="0" borderId="0" xfId="42" applyNumberFormat="1" applyFont="1" applyBorder="1" applyAlignment="1">
      <alignment vertical="center"/>
    </xf>
    <xf numFmtId="43" fontId="18" fillId="0" borderId="10" xfId="42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3" fontId="18" fillId="0" borderId="10" xfId="42" applyNumberFormat="1" applyFont="1" applyBorder="1" applyAlignment="1">
      <alignment horizontal="right" vertical="center"/>
    </xf>
    <xf numFmtId="43" fontId="18" fillId="0" borderId="13" xfId="42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43" fontId="18" fillId="0" borderId="0" xfId="0" applyNumberFormat="1" applyFont="1" applyBorder="1" applyAlignment="1">
      <alignment vertical="center"/>
    </xf>
    <xf numFmtId="43" fontId="18" fillId="0" borderId="10" xfId="0" applyNumberFormat="1" applyFont="1" applyBorder="1" applyAlignment="1">
      <alignment vertical="center"/>
    </xf>
    <xf numFmtId="4" fontId="0" fillId="0" borderId="21" xfId="0" applyNumberFormat="1" applyBorder="1" applyAlignment="1">
      <alignment/>
    </xf>
    <xf numFmtId="3" fontId="18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view="pageBreakPreview" zoomScaleSheetLayoutView="100" zoomScalePageLayoutView="0" workbookViewId="0" topLeftCell="B1">
      <selection activeCell="K2" sqref="K2"/>
    </sheetView>
  </sheetViews>
  <sheetFormatPr defaultColWidth="9.00390625" defaultRowHeight="12.75"/>
  <cols>
    <col min="1" max="1" width="4.375" style="2" customWidth="1"/>
    <col min="2" max="2" width="44.125" style="0" customWidth="1"/>
    <col min="3" max="3" width="6.25390625" style="0" customWidth="1"/>
    <col min="4" max="4" width="7.75390625" style="0" customWidth="1"/>
    <col min="5" max="5" width="7.25390625" style="0" customWidth="1"/>
    <col min="6" max="6" width="16.375" style="0" customWidth="1"/>
    <col min="7" max="7" width="21.75390625" style="19" customWidth="1"/>
    <col min="8" max="8" width="18.75390625" style="0" customWidth="1"/>
    <col min="9" max="9" width="19.00390625" style="0" customWidth="1"/>
    <col min="10" max="10" width="17.875" style="0" customWidth="1"/>
    <col min="11" max="11" width="17.125" style="0" customWidth="1"/>
    <col min="12" max="12" width="19.75390625" style="0" customWidth="1"/>
  </cols>
  <sheetData>
    <row r="1" spans="6:11" ht="15.75" customHeight="1">
      <c r="F1" s="8"/>
      <c r="J1" s="8"/>
      <c r="K1" s="23" t="s">
        <v>96</v>
      </c>
    </row>
    <row r="2" spans="1:11" ht="15.75" customHeight="1">
      <c r="A2" s="226" t="s">
        <v>25</v>
      </c>
      <c r="B2" s="226"/>
      <c r="C2" s="226"/>
      <c r="D2" s="226"/>
      <c r="E2" s="226"/>
      <c r="F2" s="226"/>
      <c r="G2" s="226"/>
      <c r="H2" s="226"/>
      <c r="J2" s="8"/>
      <c r="K2" s="23" t="s">
        <v>94</v>
      </c>
    </row>
    <row r="3" spans="1:11" ht="15.75" customHeight="1">
      <c r="A3" s="226"/>
      <c r="B3" s="226"/>
      <c r="C3" s="226"/>
      <c r="D3" s="226"/>
      <c r="E3" s="226"/>
      <c r="F3" s="226"/>
      <c r="G3" s="226"/>
      <c r="H3" s="226"/>
      <c r="J3" s="8"/>
      <c r="K3" s="23" t="s">
        <v>95</v>
      </c>
    </row>
    <row r="4" spans="1:12" ht="15.75" customHeight="1">
      <c r="A4" s="7"/>
      <c r="B4" s="6"/>
      <c r="C4" s="6"/>
      <c r="D4" s="6"/>
      <c r="E4" s="7"/>
      <c r="F4" s="4"/>
      <c r="G4" s="20"/>
      <c r="H4" s="4"/>
      <c r="I4" s="4"/>
      <c r="J4" s="4"/>
      <c r="K4" s="23" t="s">
        <v>92</v>
      </c>
      <c r="L4" s="3"/>
    </row>
    <row r="5" spans="1:12" ht="7.5" customHeight="1" thickBot="1">
      <c r="A5" s="7"/>
      <c r="B5" s="6"/>
      <c r="C5" s="6"/>
      <c r="D5" s="6"/>
      <c r="E5" s="7"/>
      <c r="F5" s="4"/>
      <c r="G5" s="20"/>
      <c r="H5" s="4"/>
      <c r="I5" s="4"/>
      <c r="J5" s="4"/>
      <c r="K5" s="23"/>
      <c r="L5" s="3"/>
    </row>
    <row r="6" spans="1:12" ht="21" customHeight="1">
      <c r="A6" s="216" t="s">
        <v>2</v>
      </c>
      <c r="B6" s="218" t="s">
        <v>4</v>
      </c>
      <c r="C6" s="220" t="s">
        <v>3</v>
      </c>
      <c r="D6" s="221"/>
      <c r="E6" s="222"/>
      <c r="F6" s="218" t="s">
        <v>52</v>
      </c>
      <c r="G6" s="223" t="s">
        <v>9</v>
      </c>
      <c r="H6" s="212" t="s">
        <v>10</v>
      </c>
      <c r="I6" s="212" t="s">
        <v>11</v>
      </c>
      <c r="J6" s="212" t="s">
        <v>12</v>
      </c>
      <c r="K6" s="214" t="s">
        <v>13</v>
      </c>
      <c r="L6" s="212" t="s">
        <v>14</v>
      </c>
    </row>
    <row r="7" spans="1:12" ht="21" customHeight="1" thickBot="1">
      <c r="A7" s="217"/>
      <c r="B7" s="227"/>
      <c r="C7" s="9" t="s">
        <v>5</v>
      </c>
      <c r="D7" s="9" t="s">
        <v>6</v>
      </c>
      <c r="E7" s="9" t="s">
        <v>7</v>
      </c>
      <c r="F7" s="219"/>
      <c r="G7" s="224"/>
      <c r="H7" s="213"/>
      <c r="I7" s="213"/>
      <c r="J7" s="213"/>
      <c r="K7" s="215"/>
      <c r="L7" s="213"/>
    </row>
    <row r="8" spans="1:12" ht="17.25" customHeight="1" thickBot="1">
      <c r="A8" s="70">
        <v>1</v>
      </c>
      <c r="B8" s="71">
        <v>2</v>
      </c>
      <c r="C8" s="70">
        <v>3</v>
      </c>
      <c r="D8" s="70">
        <v>4</v>
      </c>
      <c r="E8" s="70">
        <v>5</v>
      </c>
      <c r="F8" s="70">
        <v>6</v>
      </c>
      <c r="G8" s="72">
        <v>7</v>
      </c>
      <c r="H8" s="72">
        <v>8</v>
      </c>
      <c r="I8" s="72">
        <v>9</v>
      </c>
      <c r="J8" s="70">
        <v>10</v>
      </c>
      <c r="K8" s="70">
        <v>11</v>
      </c>
      <c r="L8" s="70">
        <v>12</v>
      </c>
    </row>
    <row r="9" spans="1:12" ht="28.5" customHeight="1" thickBot="1" thickTop="1">
      <c r="A9" s="47"/>
      <c r="B9" s="85" t="s">
        <v>0</v>
      </c>
      <c r="C9" s="44">
        <v>801</v>
      </c>
      <c r="D9" s="44"/>
      <c r="E9" s="44"/>
      <c r="F9" s="48">
        <f>SUM(G9:L9)</f>
        <v>8726548</v>
      </c>
      <c r="G9" s="48">
        <f>SUM(G11+G77+G93+G127+G158+G184+G197+G204+G214+G224+G230+G33)</f>
        <v>2537197</v>
      </c>
      <c r="H9" s="48">
        <f>SUM(H11+H77+H93+H127+H158+H184+H197+H204+H214+H224+H230+H33)</f>
        <v>1357809</v>
      </c>
      <c r="I9" s="48">
        <f>SUM(I11+I77+I93+I127+I158+I184+I197+I204+I214+I224+I230+I33)</f>
        <v>945064</v>
      </c>
      <c r="J9" s="48">
        <f>SUM(J11+J77+J93+J127+J158+J184+J197+J204+J214+J224+J230+J33)</f>
        <v>805220</v>
      </c>
      <c r="K9" s="48">
        <f>SUM(K11+K77+K93+K127+K158+K184+K197+K204+K214+K224+K230)</f>
        <v>846650</v>
      </c>
      <c r="L9" s="48">
        <f>SUM(L11+L77+L127+L158+L184+L197+L204+L214+L224+L230+L151)</f>
        <v>2234608</v>
      </c>
    </row>
    <row r="10" spans="1:12" ht="3.75" customHeight="1" thickTop="1">
      <c r="A10" s="5"/>
      <c r="B10" s="11"/>
      <c r="C10" s="11"/>
      <c r="D10" s="11"/>
      <c r="E10" s="73"/>
      <c r="F10" s="73"/>
      <c r="G10" s="49"/>
      <c r="H10" s="73"/>
      <c r="I10" s="73"/>
      <c r="J10" s="73"/>
      <c r="K10" s="74"/>
      <c r="L10" s="11"/>
    </row>
    <row r="11" spans="1:12" ht="16.5" customHeight="1">
      <c r="A11" s="45">
        <v>1</v>
      </c>
      <c r="B11" s="50" t="s">
        <v>26</v>
      </c>
      <c r="C11" s="45"/>
      <c r="D11" s="45">
        <v>80101</v>
      </c>
      <c r="E11" s="45"/>
      <c r="F11" s="115">
        <f>SUM(F12:F30)</f>
        <v>4345821</v>
      </c>
      <c r="G11" s="115">
        <f>SUM(G12:G30)</f>
        <v>1985897</v>
      </c>
      <c r="H11" s="115">
        <f>SUM(H12:H30)</f>
        <v>935238</v>
      </c>
      <c r="I11" s="115">
        <f>SUM(I12:I30)</f>
        <v>742316</v>
      </c>
      <c r="J11" s="115">
        <f>SUM(J12:J30)</f>
        <v>682370</v>
      </c>
      <c r="K11" s="75"/>
      <c r="L11" s="51"/>
    </row>
    <row r="12" spans="1:12" ht="16.5" customHeight="1">
      <c r="A12" s="45"/>
      <c r="B12" s="82" t="s">
        <v>55</v>
      </c>
      <c r="C12" s="45"/>
      <c r="D12" s="76"/>
      <c r="E12" s="45">
        <v>3020</v>
      </c>
      <c r="F12" s="55">
        <f aca="true" t="shared" si="0" ref="F12:F17">SUM(G12:J12)</f>
        <v>239100</v>
      </c>
      <c r="G12" s="56">
        <v>105000</v>
      </c>
      <c r="H12" s="77">
        <v>50000</v>
      </c>
      <c r="I12" s="77">
        <v>44100</v>
      </c>
      <c r="J12" s="77">
        <v>40000</v>
      </c>
      <c r="K12" s="57"/>
      <c r="L12" s="46"/>
    </row>
    <row r="13" spans="1:12" ht="16.5" customHeight="1">
      <c r="A13" s="45"/>
      <c r="B13" s="82" t="s">
        <v>28</v>
      </c>
      <c r="C13" s="45"/>
      <c r="D13" s="76"/>
      <c r="E13" s="45">
        <v>4010</v>
      </c>
      <c r="F13" s="55">
        <f t="shared" si="0"/>
        <v>2717182</v>
      </c>
      <c r="G13" s="56">
        <v>1291592</v>
      </c>
      <c r="H13" s="77">
        <v>562089</v>
      </c>
      <c r="I13" s="77">
        <v>443538</v>
      </c>
      <c r="J13" s="77">
        <v>419963</v>
      </c>
      <c r="K13" s="57"/>
      <c r="L13" s="46"/>
    </row>
    <row r="14" spans="1:12" ht="16.5" customHeight="1">
      <c r="A14" s="45"/>
      <c r="B14" s="82" t="s">
        <v>29</v>
      </c>
      <c r="C14" s="45"/>
      <c r="D14" s="76"/>
      <c r="E14" s="45">
        <v>4040</v>
      </c>
      <c r="F14" s="55">
        <f t="shared" si="0"/>
        <v>211323</v>
      </c>
      <c r="G14" s="56">
        <v>99088</v>
      </c>
      <c r="H14" s="77">
        <v>41776</v>
      </c>
      <c r="I14" s="77">
        <v>36605</v>
      </c>
      <c r="J14" s="77">
        <v>33854</v>
      </c>
      <c r="K14" s="57"/>
      <c r="L14" s="46"/>
    </row>
    <row r="15" spans="1:12" ht="16.5" customHeight="1">
      <c r="A15" s="45"/>
      <c r="B15" s="82" t="s">
        <v>30</v>
      </c>
      <c r="C15" s="45"/>
      <c r="D15" s="76"/>
      <c r="E15" s="45">
        <v>4110</v>
      </c>
      <c r="F15" s="55">
        <f t="shared" si="0"/>
        <v>532476</v>
      </c>
      <c r="G15" s="56">
        <v>250534</v>
      </c>
      <c r="H15" s="77">
        <v>108896</v>
      </c>
      <c r="I15" s="77">
        <v>89073</v>
      </c>
      <c r="J15" s="77">
        <v>83973</v>
      </c>
      <c r="K15" s="57"/>
      <c r="L15" s="46"/>
    </row>
    <row r="16" spans="1:12" ht="16.5" customHeight="1">
      <c r="A16" s="45"/>
      <c r="B16" s="82" t="s">
        <v>31</v>
      </c>
      <c r="C16" s="45"/>
      <c r="D16" s="76"/>
      <c r="E16" s="45">
        <v>4120</v>
      </c>
      <c r="F16" s="55">
        <f t="shared" si="0"/>
        <v>72265</v>
      </c>
      <c r="G16" s="56">
        <v>33783</v>
      </c>
      <c r="H16" s="77">
        <v>14802</v>
      </c>
      <c r="I16" s="77">
        <v>11700</v>
      </c>
      <c r="J16" s="77">
        <v>11980</v>
      </c>
      <c r="K16" s="58"/>
      <c r="L16" s="46"/>
    </row>
    <row r="17" spans="1:12" ht="16.5" customHeight="1">
      <c r="A17" s="45"/>
      <c r="B17" s="82" t="s">
        <v>32</v>
      </c>
      <c r="C17" s="45"/>
      <c r="D17" s="76"/>
      <c r="E17" s="45">
        <v>4170</v>
      </c>
      <c r="F17" s="55">
        <f t="shared" si="0"/>
        <v>13200</v>
      </c>
      <c r="G17" s="56">
        <v>3200</v>
      </c>
      <c r="H17" s="77">
        <v>5000</v>
      </c>
      <c r="I17" s="77">
        <v>3000</v>
      </c>
      <c r="J17" s="77">
        <v>2000</v>
      </c>
      <c r="K17" s="58"/>
      <c r="L17" s="46"/>
    </row>
    <row r="18" spans="1:12" ht="16.5" customHeight="1">
      <c r="A18" s="45"/>
      <c r="B18" s="82" t="s">
        <v>33</v>
      </c>
      <c r="C18" s="45"/>
      <c r="D18" s="76"/>
      <c r="E18" s="45">
        <v>4210</v>
      </c>
      <c r="F18" s="55">
        <f>SUM(G18:J18)</f>
        <v>218700</v>
      </c>
      <c r="G18" s="56">
        <v>48000</v>
      </c>
      <c r="H18" s="77">
        <v>76200</v>
      </c>
      <c r="I18" s="77">
        <v>57000</v>
      </c>
      <c r="J18" s="77">
        <v>37500</v>
      </c>
      <c r="K18" s="58"/>
      <c r="L18" s="46"/>
    </row>
    <row r="19" spans="1:12" ht="16.5" customHeight="1">
      <c r="A19" s="45"/>
      <c r="B19" s="82" t="s">
        <v>34</v>
      </c>
      <c r="C19" s="45"/>
      <c r="D19" s="76"/>
      <c r="E19" s="45"/>
      <c r="F19" s="55"/>
      <c r="G19" s="56"/>
      <c r="H19" s="77"/>
      <c r="I19" s="77"/>
      <c r="J19" s="77"/>
      <c r="K19" s="58"/>
      <c r="L19" s="46"/>
    </row>
    <row r="20" spans="1:12" ht="16.5" customHeight="1">
      <c r="A20" s="45"/>
      <c r="B20" s="82" t="s">
        <v>35</v>
      </c>
      <c r="C20" s="45"/>
      <c r="D20" s="76"/>
      <c r="E20" s="45">
        <v>4240</v>
      </c>
      <c r="F20" s="55">
        <f aca="true" t="shared" si="1" ref="F20:F29">SUM(G20:L20)</f>
        <v>13300</v>
      </c>
      <c r="G20" s="56">
        <v>6300</v>
      </c>
      <c r="H20" s="77">
        <v>2000</v>
      </c>
      <c r="I20" s="77">
        <v>2000</v>
      </c>
      <c r="J20" s="77">
        <v>3000</v>
      </c>
      <c r="K20" s="57"/>
      <c r="L20" s="46"/>
    </row>
    <row r="21" spans="1:12" ht="16.5" customHeight="1">
      <c r="A21" s="45"/>
      <c r="B21" s="82" t="s">
        <v>36</v>
      </c>
      <c r="C21" s="45"/>
      <c r="D21" s="76"/>
      <c r="E21" s="45">
        <v>4260</v>
      </c>
      <c r="F21" s="55">
        <f t="shared" si="1"/>
        <v>72000</v>
      </c>
      <c r="G21" s="56">
        <v>44200</v>
      </c>
      <c r="H21" s="77">
        <v>16000</v>
      </c>
      <c r="I21" s="77">
        <v>7200</v>
      </c>
      <c r="J21" s="77">
        <v>4600</v>
      </c>
      <c r="K21" s="58"/>
      <c r="L21" s="46"/>
    </row>
    <row r="22" spans="1:12" ht="16.5" customHeight="1">
      <c r="A22" s="45"/>
      <c r="B22" s="82" t="s">
        <v>37</v>
      </c>
      <c r="C22" s="45"/>
      <c r="D22" s="76"/>
      <c r="E22" s="45">
        <v>4270</v>
      </c>
      <c r="F22" s="55">
        <f t="shared" si="1"/>
        <v>3500</v>
      </c>
      <c r="G22" s="56">
        <v>1000</v>
      </c>
      <c r="H22" s="77">
        <v>1000</v>
      </c>
      <c r="I22" s="77">
        <v>500</v>
      </c>
      <c r="J22" s="77">
        <v>1000</v>
      </c>
      <c r="K22" s="57"/>
      <c r="L22" s="46"/>
    </row>
    <row r="23" spans="1:12" ht="16.5" customHeight="1">
      <c r="A23" s="45"/>
      <c r="B23" s="82" t="s">
        <v>38</v>
      </c>
      <c r="C23" s="45"/>
      <c r="D23" s="76"/>
      <c r="E23" s="45">
        <v>4280</v>
      </c>
      <c r="F23" s="55">
        <f>SUM(G23:L23)</f>
        <v>5500</v>
      </c>
      <c r="G23" s="56">
        <v>2000</v>
      </c>
      <c r="H23" s="77">
        <v>2000</v>
      </c>
      <c r="I23" s="77">
        <v>500</v>
      </c>
      <c r="J23" s="77">
        <v>1000</v>
      </c>
      <c r="K23" s="57"/>
      <c r="L23" s="46"/>
    </row>
    <row r="24" spans="1:12" ht="16.5" customHeight="1">
      <c r="A24" s="45"/>
      <c r="B24" s="82" t="s">
        <v>39</v>
      </c>
      <c r="C24" s="45"/>
      <c r="D24" s="76"/>
      <c r="E24" s="45">
        <v>4300</v>
      </c>
      <c r="F24" s="55">
        <f t="shared" si="1"/>
        <v>40675</v>
      </c>
      <c r="G24" s="56">
        <v>14500</v>
      </c>
      <c r="H24" s="77">
        <v>8675</v>
      </c>
      <c r="I24" s="77">
        <v>8500</v>
      </c>
      <c r="J24" s="77">
        <v>9000</v>
      </c>
      <c r="K24" s="57"/>
      <c r="L24" s="46"/>
    </row>
    <row r="25" spans="1:12" ht="16.5" customHeight="1">
      <c r="A25" s="45"/>
      <c r="B25" s="82" t="s">
        <v>40</v>
      </c>
      <c r="C25" s="45"/>
      <c r="D25" s="76"/>
      <c r="E25" s="45">
        <v>4350</v>
      </c>
      <c r="F25" s="55">
        <f t="shared" si="1"/>
        <v>4440</v>
      </c>
      <c r="G25" s="56">
        <v>3200</v>
      </c>
      <c r="H25" s="77">
        <v>400</v>
      </c>
      <c r="I25" s="77">
        <v>240</v>
      </c>
      <c r="J25" s="77">
        <v>600</v>
      </c>
      <c r="K25" s="57"/>
      <c r="L25" s="46"/>
    </row>
    <row r="26" spans="1:12" ht="16.5" customHeight="1">
      <c r="A26" s="45"/>
      <c r="B26" s="82" t="s">
        <v>41</v>
      </c>
      <c r="C26" s="45"/>
      <c r="D26" s="76"/>
      <c r="E26" s="45">
        <v>4370</v>
      </c>
      <c r="F26" s="55">
        <f t="shared" si="1"/>
        <v>6360</v>
      </c>
      <c r="G26" s="56">
        <v>2000</v>
      </c>
      <c r="H26" s="77">
        <v>1500</v>
      </c>
      <c r="I26" s="77">
        <v>1460</v>
      </c>
      <c r="J26" s="77">
        <v>1400</v>
      </c>
      <c r="K26" s="57"/>
      <c r="L26" s="46"/>
    </row>
    <row r="27" spans="1:12" ht="16.5" customHeight="1">
      <c r="A27" s="45"/>
      <c r="B27" s="83" t="s">
        <v>42</v>
      </c>
      <c r="C27" s="45"/>
      <c r="D27" s="76"/>
      <c r="E27" s="45">
        <v>4410</v>
      </c>
      <c r="F27" s="55">
        <f t="shared" si="1"/>
        <v>8300</v>
      </c>
      <c r="G27" s="56">
        <v>2500</v>
      </c>
      <c r="H27" s="77">
        <v>2000</v>
      </c>
      <c r="I27" s="77">
        <v>2000</v>
      </c>
      <c r="J27" s="77">
        <v>1800</v>
      </c>
      <c r="K27" s="58"/>
      <c r="L27" s="46"/>
    </row>
    <row r="28" spans="1:12" ht="16.5" customHeight="1">
      <c r="A28" s="45"/>
      <c r="B28" s="82" t="s">
        <v>43</v>
      </c>
      <c r="C28" s="45"/>
      <c r="D28" s="76"/>
      <c r="E28" s="45">
        <v>4430</v>
      </c>
      <c r="F28" s="55">
        <f t="shared" si="1"/>
        <v>8800</v>
      </c>
      <c r="G28" s="56">
        <v>2000</v>
      </c>
      <c r="H28" s="77">
        <v>3300</v>
      </c>
      <c r="I28" s="77">
        <v>2000</v>
      </c>
      <c r="J28" s="77">
        <v>1500</v>
      </c>
      <c r="K28" s="57"/>
      <c r="L28" s="46"/>
    </row>
    <row r="29" spans="1:12" ht="16.5" customHeight="1">
      <c r="A29" s="45"/>
      <c r="B29" s="83" t="s">
        <v>44</v>
      </c>
      <c r="C29" s="78"/>
      <c r="D29" s="76"/>
      <c r="E29" s="45">
        <v>4440</v>
      </c>
      <c r="F29" s="55">
        <f t="shared" si="1"/>
        <v>175500</v>
      </c>
      <c r="G29" s="56">
        <v>76500</v>
      </c>
      <c r="H29" s="77">
        <v>38100</v>
      </c>
      <c r="I29" s="77">
        <v>31900</v>
      </c>
      <c r="J29" s="77">
        <v>29000</v>
      </c>
      <c r="K29" s="58"/>
      <c r="L29" s="46"/>
    </row>
    <row r="30" spans="1:12" ht="16.5" customHeight="1">
      <c r="A30" s="45"/>
      <c r="B30" s="83" t="s">
        <v>45</v>
      </c>
      <c r="C30" s="78"/>
      <c r="D30" s="76"/>
      <c r="E30" s="45">
        <v>4700</v>
      </c>
      <c r="F30" s="55">
        <f>SUM(G30:L30)</f>
        <v>3200</v>
      </c>
      <c r="G30" s="56">
        <v>500</v>
      </c>
      <c r="H30" s="77">
        <v>1500</v>
      </c>
      <c r="I30" s="77">
        <v>1000</v>
      </c>
      <c r="J30" s="77">
        <v>200</v>
      </c>
      <c r="K30" s="58"/>
      <c r="L30" s="46"/>
    </row>
    <row r="31" spans="1:12" ht="6.75" customHeight="1">
      <c r="A31" s="45"/>
      <c r="B31" s="110"/>
      <c r="C31" s="78"/>
      <c r="D31" s="76"/>
      <c r="E31" s="45"/>
      <c r="F31" s="55"/>
      <c r="G31" s="56"/>
      <c r="H31" s="77"/>
      <c r="I31" s="77"/>
      <c r="J31" s="77"/>
      <c r="K31" s="58"/>
      <c r="L31" s="46"/>
    </row>
    <row r="32" spans="1:12" ht="16.5" customHeight="1">
      <c r="A32" s="45" t="s">
        <v>56</v>
      </c>
      <c r="B32" s="82" t="s">
        <v>58</v>
      </c>
      <c r="C32" s="45"/>
      <c r="D32" s="76"/>
      <c r="E32" s="45"/>
      <c r="F32" s="55"/>
      <c r="G32" s="56"/>
      <c r="H32" s="77"/>
      <c r="I32" s="77"/>
      <c r="J32" s="77"/>
      <c r="K32" s="58"/>
      <c r="L32" s="46"/>
    </row>
    <row r="33" spans="1:12" ht="16.5" customHeight="1">
      <c r="A33" s="45"/>
      <c r="B33" s="82" t="s">
        <v>73</v>
      </c>
      <c r="C33" s="53"/>
      <c r="D33" s="76">
        <v>80101</v>
      </c>
      <c r="E33" s="45"/>
      <c r="F33" s="130">
        <f>SUM(G33:J33)</f>
        <v>109940</v>
      </c>
      <c r="G33" s="130">
        <f>SUM(G40+G38+G41)</f>
        <v>22592</v>
      </c>
      <c r="H33" s="130">
        <f>H63+H65+H66</f>
        <v>33964</v>
      </c>
      <c r="I33" s="130">
        <f>I47+I49+I50</f>
        <v>27664</v>
      </c>
      <c r="J33" s="130">
        <f>J72+J74+J75</f>
        <v>25720</v>
      </c>
      <c r="K33" s="130"/>
      <c r="L33" s="130"/>
    </row>
    <row r="34" spans="1:12" ht="16.5" customHeight="1">
      <c r="A34" s="45"/>
      <c r="B34" s="82" t="s">
        <v>60</v>
      </c>
      <c r="C34" s="53"/>
      <c r="D34" s="76"/>
      <c r="E34" s="45"/>
      <c r="F34" s="117"/>
      <c r="G34" s="118"/>
      <c r="H34" s="119"/>
      <c r="I34" s="119"/>
      <c r="J34" s="119"/>
      <c r="K34" s="58"/>
      <c r="L34" s="46"/>
    </row>
    <row r="35" spans="1:12" ht="16.5" customHeight="1">
      <c r="A35" s="45"/>
      <c r="B35" s="82" t="s">
        <v>59</v>
      </c>
      <c r="C35" s="53"/>
      <c r="D35" s="76">
        <v>80101</v>
      </c>
      <c r="E35" s="45"/>
      <c r="F35" s="60">
        <f>SUM(G35)</f>
        <v>22592</v>
      </c>
      <c r="G35" s="140">
        <f>SUM(G36:G37)</f>
        <v>22592</v>
      </c>
      <c r="H35" s="119"/>
      <c r="I35" s="119"/>
      <c r="J35" s="119"/>
      <c r="K35" s="58"/>
      <c r="L35" s="46"/>
    </row>
    <row r="36" spans="1:12" ht="16.5" customHeight="1">
      <c r="A36" s="45"/>
      <c r="B36" s="82" t="s">
        <v>74</v>
      </c>
      <c r="C36" s="53"/>
      <c r="D36" s="76"/>
      <c r="E36" s="45"/>
      <c r="F36" s="62">
        <f>SUM(G36)</f>
        <v>2500</v>
      </c>
      <c r="G36" s="65">
        <v>2500</v>
      </c>
      <c r="H36" s="119"/>
      <c r="I36" s="119"/>
      <c r="J36" s="119"/>
      <c r="K36" s="58"/>
      <c r="L36" s="46"/>
    </row>
    <row r="37" spans="1:12" ht="16.5" customHeight="1">
      <c r="A37" s="45"/>
      <c r="B37" s="82" t="s">
        <v>78</v>
      </c>
      <c r="C37" s="53"/>
      <c r="D37" s="76"/>
      <c r="E37" s="45"/>
      <c r="F37" s="62">
        <f>SUM(G37)</f>
        <v>20092</v>
      </c>
      <c r="G37" s="65">
        <v>20092</v>
      </c>
      <c r="H37" s="119"/>
      <c r="I37" s="119"/>
      <c r="J37" s="119"/>
      <c r="K37" s="58"/>
      <c r="L37" s="46"/>
    </row>
    <row r="38" spans="1:12" ht="16.5" customHeight="1">
      <c r="A38" s="45"/>
      <c r="B38" s="82" t="s">
        <v>80</v>
      </c>
      <c r="C38" s="53"/>
      <c r="D38" s="76"/>
      <c r="E38" s="45">
        <v>4210</v>
      </c>
      <c r="F38" s="122">
        <f>G38</f>
        <v>6443</v>
      </c>
      <c r="G38" s="121">
        <v>6443</v>
      </c>
      <c r="H38" s="119"/>
      <c r="I38" s="119"/>
      <c r="J38" s="119"/>
      <c r="K38" s="58"/>
      <c r="L38" s="46"/>
    </row>
    <row r="39" spans="1:12" ht="16.5" customHeight="1">
      <c r="A39" s="45"/>
      <c r="B39" s="82" t="s">
        <v>83</v>
      </c>
      <c r="C39" s="53"/>
      <c r="D39" s="76"/>
      <c r="E39" s="45"/>
      <c r="F39" s="122"/>
      <c r="G39" s="121"/>
      <c r="H39" s="119"/>
      <c r="I39" s="119"/>
      <c r="J39" s="119"/>
      <c r="K39" s="58"/>
      <c r="L39" s="46"/>
    </row>
    <row r="40" spans="1:12" ht="16.5" customHeight="1">
      <c r="A40" s="45"/>
      <c r="B40" s="82" t="s">
        <v>82</v>
      </c>
      <c r="C40" s="53"/>
      <c r="D40" s="76"/>
      <c r="E40" s="45">
        <v>4240</v>
      </c>
      <c r="F40" s="122">
        <f>G40</f>
        <v>14824</v>
      </c>
      <c r="G40" s="121">
        <v>14824</v>
      </c>
      <c r="H40" s="119"/>
      <c r="I40" s="119"/>
      <c r="J40" s="119"/>
      <c r="K40" s="58"/>
      <c r="L40" s="46"/>
    </row>
    <row r="41" spans="1:12" ht="16.5" customHeight="1">
      <c r="A41" s="45"/>
      <c r="B41" s="82" t="s">
        <v>89</v>
      </c>
      <c r="C41" s="53"/>
      <c r="D41" s="76"/>
      <c r="E41" s="45">
        <v>4300</v>
      </c>
      <c r="F41" s="122">
        <f>G41</f>
        <v>1325</v>
      </c>
      <c r="G41" s="121">
        <v>1325</v>
      </c>
      <c r="H41" s="119"/>
      <c r="I41" s="119"/>
      <c r="J41" s="119"/>
      <c r="K41" s="58"/>
      <c r="L41" s="46"/>
    </row>
    <row r="42" spans="1:12" ht="16.5" customHeight="1">
      <c r="A42" s="45"/>
      <c r="B42" s="82" t="s">
        <v>61</v>
      </c>
      <c r="C42" s="53"/>
      <c r="D42" s="76"/>
      <c r="E42" s="45"/>
      <c r="F42" s="122"/>
      <c r="G42" s="118"/>
      <c r="H42" s="119"/>
      <c r="I42" s="119"/>
      <c r="J42" s="119"/>
      <c r="K42" s="58"/>
      <c r="L42" s="46"/>
    </row>
    <row r="43" spans="1:12" ht="16.5" customHeight="1">
      <c r="A43" s="45"/>
      <c r="B43" s="82" t="s">
        <v>62</v>
      </c>
      <c r="C43" s="53"/>
      <c r="D43" s="76"/>
      <c r="E43" s="45"/>
      <c r="F43" s="122"/>
      <c r="G43" s="118"/>
      <c r="H43" s="119"/>
      <c r="I43" s="119"/>
      <c r="J43" s="119"/>
      <c r="K43" s="58"/>
      <c r="L43" s="46"/>
    </row>
    <row r="44" spans="1:12" ht="16.5" customHeight="1">
      <c r="A44" s="45"/>
      <c r="B44" s="82" t="s">
        <v>63</v>
      </c>
      <c r="C44" s="53"/>
      <c r="D44" s="76">
        <v>80101</v>
      </c>
      <c r="E44" s="45"/>
      <c r="F44" s="60">
        <f>SUM(G44:J44)</f>
        <v>27664</v>
      </c>
      <c r="G44" s="118"/>
      <c r="H44" s="119"/>
      <c r="I44" s="141">
        <f>SUM(I45:I46)</f>
        <v>27664</v>
      </c>
      <c r="J44" s="119"/>
      <c r="K44" s="58"/>
      <c r="L44" s="46"/>
    </row>
    <row r="45" spans="1:12" ht="16.5" customHeight="1">
      <c r="A45" s="45"/>
      <c r="B45" s="82" t="s">
        <v>74</v>
      </c>
      <c r="C45" s="53"/>
      <c r="D45" s="76"/>
      <c r="E45" s="45"/>
      <c r="F45" s="62">
        <f>SUM(G45:J45)</f>
        <v>2500</v>
      </c>
      <c r="G45" s="118"/>
      <c r="H45" s="119"/>
      <c r="I45" s="66">
        <v>2500</v>
      </c>
      <c r="J45" s="119"/>
      <c r="K45" s="58"/>
      <c r="L45" s="46"/>
    </row>
    <row r="46" spans="1:12" ht="16.5" customHeight="1">
      <c r="A46" s="45"/>
      <c r="B46" s="82" t="s">
        <v>78</v>
      </c>
      <c r="C46" s="53"/>
      <c r="D46" s="76"/>
      <c r="E46" s="45"/>
      <c r="F46" s="62">
        <f>SUM(G46:J46)</f>
        <v>25164</v>
      </c>
      <c r="G46" s="118"/>
      <c r="H46" s="119"/>
      <c r="I46" s="66">
        <v>25164</v>
      </c>
      <c r="J46" s="119"/>
      <c r="K46" s="58"/>
      <c r="L46" s="46"/>
    </row>
    <row r="47" spans="1:12" ht="16.5" customHeight="1">
      <c r="A47" s="45"/>
      <c r="B47" s="82" t="s">
        <v>80</v>
      </c>
      <c r="C47" s="53"/>
      <c r="D47" s="76"/>
      <c r="E47" s="45">
        <v>4210</v>
      </c>
      <c r="F47" s="122">
        <f>I47</f>
        <v>11268</v>
      </c>
      <c r="G47" s="118"/>
      <c r="H47" s="119"/>
      <c r="I47" s="123">
        <v>11268</v>
      </c>
      <c r="J47" s="119"/>
      <c r="K47" s="58"/>
      <c r="L47" s="46"/>
    </row>
    <row r="48" spans="1:12" ht="16.5" customHeight="1">
      <c r="A48" s="45"/>
      <c r="B48" s="82" t="s">
        <v>81</v>
      </c>
      <c r="C48" s="53"/>
      <c r="D48" s="76"/>
      <c r="E48" s="45"/>
      <c r="F48" s="122"/>
      <c r="G48" s="118"/>
      <c r="H48" s="119"/>
      <c r="I48" s="123"/>
      <c r="J48" s="119"/>
      <c r="K48" s="58"/>
      <c r="L48" s="46"/>
    </row>
    <row r="49" spans="1:12" ht="16.5" customHeight="1">
      <c r="A49" s="45"/>
      <c r="B49" s="82" t="s">
        <v>82</v>
      </c>
      <c r="C49" s="53"/>
      <c r="D49" s="76"/>
      <c r="E49" s="45">
        <v>4240</v>
      </c>
      <c r="F49" s="122">
        <f>I49</f>
        <v>16027</v>
      </c>
      <c r="G49" s="118"/>
      <c r="H49" s="119"/>
      <c r="I49" s="123">
        <v>16027</v>
      </c>
      <c r="J49" s="119"/>
      <c r="K49" s="58"/>
      <c r="L49" s="46"/>
    </row>
    <row r="50" spans="1:12" ht="16.5" customHeight="1">
      <c r="A50" s="45"/>
      <c r="B50" s="82" t="s">
        <v>89</v>
      </c>
      <c r="C50" s="53"/>
      <c r="D50" s="76"/>
      <c r="E50" s="45">
        <v>4300</v>
      </c>
      <c r="F50" s="122">
        <f>I50</f>
        <v>369</v>
      </c>
      <c r="G50" s="118"/>
      <c r="H50" s="119"/>
      <c r="I50" s="123">
        <v>369</v>
      </c>
      <c r="J50" s="119"/>
      <c r="K50" s="58"/>
      <c r="L50" s="46"/>
    </row>
    <row r="51" spans="1:12" ht="4.5" customHeight="1">
      <c r="A51" s="92"/>
      <c r="B51" s="167"/>
      <c r="C51" s="91"/>
      <c r="D51" s="129"/>
      <c r="E51" s="92"/>
      <c r="F51" s="127"/>
      <c r="G51" s="131"/>
      <c r="H51" s="132"/>
      <c r="I51" s="133"/>
      <c r="J51" s="132"/>
      <c r="K51" s="134"/>
      <c r="L51" s="94"/>
    </row>
    <row r="52" spans="1:12" ht="5.25" customHeight="1">
      <c r="A52" s="172"/>
      <c r="B52" s="173"/>
      <c r="C52" s="174"/>
      <c r="D52" s="172"/>
      <c r="E52" s="172"/>
      <c r="F52" s="168"/>
      <c r="G52" s="169"/>
      <c r="H52" s="170"/>
      <c r="I52" s="171"/>
      <c r="J52" s="170"/>
      <c r="K52" s="175"/>
      <c r="L52" s="177"/>
    </row>
    <row r="53" spans="1:12" ht="7.5" customHeight="1">
      <c r="A53" s="129"/>
      <c r="B53" s="90"/>
      <c r="C53" s="120"/>
      <c r="D53" s="129"/>
      <c r="E53" s="129"/>
      <c r="F53" s="127"/>
      <c r="G53" s="135"/>
      <c r="H53" s="136"/>
      <c r="I53" s="137"/>
      <c r="J53" s="136"/>
      <c r="K53" s="138"/>
      <c r="L53" s="176"/>
    </row>
    <row r="54" spans="1:12" ht="21" customHeight="1">
      <c r="A54" s="228" t="s">
        <v>2</v>
      </c>
      <c r="B54" s="227" t="s">
        <v>4</v>
      </c>
      <c r="C54" s="230" t="s">
        <v>3</v>
      </c>
      <c r="D54" s="231"/>
      <c r="E54" s="232"/>
      <c r="F54" s="227" t="s">
        <v>8</v>
      </c>
      <c r="G54" s="233" t="s">
        <v>9</v>
      </c>
      <c r="H54" s="225" t="s">
        <v>10</v>
      </c>
      <c r="I54" s="225" t="s">
        <v>11</v>
      </c>
      <c r="J54" s="225" t="s">
        <v>12</v>
      </c>
      <c r="K54" s="229" t="s">
        <v>13</v>
      </c>
      <c r="L54" s="225" t="s">
        <v>14</v>
      </c>
    </row>
    <row r="55" spans="1:12" ht="21" customHeight="1" thickBot="1">
      <c r="A55" s="217"/>
      <c r="B55" s="227"/>
      <c r="C55" s="9" t="s">
        <v>5</v>
      </c>
      <c r="D55" s="9" t="s">
        <v>6</v>
      </c>
      <c r="E55" s="9" t="s">
        <v>7</v>
      </c>
      <c r="F55" s="219"/>
      <c r="G55" s="224"/>
      <c r="H55" s="213"/>
      <c r="I55" s="213"/>
      <c r="J55" s="213"/>
      <c r="K55" s="215"/>
      <c r="L55" s="213"/>
    </row>
    <row r="56" spans="1:12" ht="14.25" customHeight="1">
      <c r="A56" s="95">
        <v>1</v>
      </c>
      <c r="B56" s="96">
        <v>2</v>
      </c>
      <c r="C56" s="95">
        <v>3</v>
      </c>
      <c r="D56" s="95">
        <v>4</v>
      </c>
      <c r="E56" s="95">
        <v>5</v>
      </c>
      <c r="F56" s="95">
        <v>6</v>
      </c>
      <c r="G56" s="139">
        <v>7</v>
      </c>
      <c r="H56" s="139">
        <v>8</v>
      </c>
      <c r="I56" s="139">
        <v>9</v>
      </c>
      <c r="J56" s="95">
        <v>10</v>
      </c>
      <c r="K56" s="95">
        <v>11</v>
      </c>
      <c r="L56" s="95">
        <v>12</v>
      </c>
    </row>
    <row r="57" spans="1:12" ht="7.5" customHeight="1">
      <c r="A57" s="45"/>
      <c r="B57" s="82"/>
      <c r="C57" s="53"/>
      <c r="D57" s="76"/>
      <c r="E57" s="45"/>
      <c r="F57" s="122"/>
      <c r="G57" s="118"/>
      <c r="H57" s="119"/>
      <c r="I57" s="123"/>
      <c r="J57" s="119"/>
      <c r="K57" s="58"/>
      <c r="L57" s="46"/>
    </row>
    <row r="58" spans="1:12" ht="15" customHeight="1">
      <c r="A58" s="45"/>
      <c r="B58" s="82" t="s">
        <v>65</v>
      </c>
      <c r="C58" s="53"/>
      <c r="D58" s="76"/>
      <c r="E58" s="45"/>
      <c r="F58" s="122"/>
      <c r="G58" s="118"/>
      <c r="H58" s="119"/>
      <c r="I58" s="119"/>
      <c r="J58" s="119"/>
      <c r="K58" s="58"/>
      <c r="L58" s="46"/>
    </row>
    <row r="59" spans="1:12" ht="15" customHeight="1">
      <c r="A59" s="45"/>
      <c r="B59" s="82" t="s">
        <v>64</v>
      </c>
      <c r="C59" s="53"/>
      <c r="D59" s="76"/>
      <c r="E59" s="45"/>
      <c r="F59" s="122"/>
      <c r="G59" s="118"/>
      <c r="H59" s="119"/>
      <c r="I59" s="119"/>
      <c r="J59" s="119"/>
      <c r="K59" s="58"/>
      <c r="L59" s="46"/>
    </row>
    <row r="60" spans="1:12" ht="15" customHeight="1">
      <c r="A60" s="45"/>
      <c r="B60" s="82" t="s">
        <v>66</v>
      </c>
      <c r="C60" s="53"/>
      <c r="D60" s="76">
        <v>80101</v>
      </c>
      <c r="E60" s="45"/>
      <c r="F60" s="60">
        <f>SUM(G60:I60)</f>
        <v>33964</v>
      </c>
      <c r="G60" s="118"/>
      <c r="H60" s="141">
        <f>SUM(H61:H62)</f>
        <v>33964</v>
      </c>
      <c r="I60" s="119"/>
      <c r="J60" s="119"/>
      <c r="K60" s="58"/>
      <c r="L60" s="46"/>
    </row>
    <row r="61" spans="1:12" ht="15" customHeight="1">
      <c r="A61" s="45"/>
      <c r="B61" s="82" t="s">
        <v>74</v>
      </c>
      <c r="C61" s="53"/>
      <c r="D61" s="76"/>
      <c r="E61" s="45"/>
      <c r="F61" s="62">
        <f>SUM(G61:I61)</f>
        <v>7450</v>
      </c>
      <c r="G61" s="118"/>
      <c r="H61" s="66">
        <v>7450</v>
      </c>
      <c r="I61" s="119"/>
      <c r="J61" s="119"/>
      <c r="K61" s="58"/>
      <c r="L61" s="46"/>
    </row>
    <row r="62" spans="1:12" ht="15" customHeight="1">
      <c r="A62" s="45"/>
      <c r="B62" s="82" t="s">
        <v>78</v>
      </c>
      <c r="C62" s="53"/>
      <c r="D62" s="76"/>
      <c r="E62" s="45"/>
      <c r="F62" s="62">
        <f>SUM(G62:I62)</f>
        <v>26514</v>
      </c>
      <c r="G62" s="118"/>
      <c r="H62" s="66">
        <v>26514</v>
      </c>
      <c r="I62" s="119"/>
      <c r="J62" s="119"/>
      <c r="K62" s="58"/>
      <c r="L62" s="46"/>
    </row>
    <row r="63" spans="1:12" ht="15" customHeight="1">
      <c r="A63" s="45"/>
      <c r="B63" s="82" t="s">
        <v>80</v>
      </c>
      <c r="C63" s="53"/>
      <c r="D63" s="76"/>
      <c r="E63" s="45">
        <v>4210</v>
      </c>
      <c r="F63" s="122">
        <f>H63</f>
        <v>6038</v>
      </c>
      <c r="G63" s="118"/>
      <c r="H63" s="123">
        <v>6038</v>
      </c>
      <c r="I63" s="119"/>
      <c r="J63" s="119"/>
      <c r="K63" s="58"/>
      <c r="L63" s="46"/>
    </row>
    <row r="64" spans="1:12" ht="15" customHeight="1">
      <c r="A64" s="45"/>
      <c r="B64" s="82" t="s">
        <v>81</v>
      </c>
      <c r="C64" s="53"/>
      <c r="D64" s="76"/>
      <c r="E64" s="45"/>
      <c r="F64" s="122"/>
      <c r="G64" s="118"/>
      <c r="H64" s="123"/>
      <c r="I64" s="119"/>
      <c r="J64" s="119"/>
      <c r="K64" s="58"/>
      <c r="L64" s="46"/>
    </row>
    <row r="65" spans="1:12" ht="15" customHeight="1">
      <c r="A65" s="45"/>
      <c r="B65" s="82" t="s">
        <v>82</v>
      </c>
      <c r="C65" s="53"/>
      <c r="D65" s="76"/>
      <c r="E65" s="45">
        <v>4240</v>
      </c>
      <c r="F65" s="122">
        <f>H65</f>
        <v>26926</v>
      </c>
      <c r="G65" s="118"/>
      <c r="H65" s="123">
        <v>26926</v>
      </c>
      <c r="I65" s="119"/>
      <c r="J65" s="119"/>
      <c r="K65" s="58"/>
      <c r="L65" s="46"/>
    </row>
    <row r="66" spans="1:12" ht="15" customHeight="1">
      <c r="A66" s="45"/>
      <c r="B66" s="82" t="s">
        <v>89</v>
      </c>
      <c r="C66" s="53"/>
      <c r="D66" s="76"/>
      <c r="E66" s="45">
        <v>4300</v>
      </c>
      <c r="F66" s="122">
        <f>H66</f>
        <v>1000</v>
      </c>
      <c r="G66" s="118"/>
      <c r="H66" s="123">
        <v>1000</v>
      </c>
      <c r="I66" s="119"/>
      <c r="J66" s="119"/>
      <c r="K66" s="58"/>
      <c r="L66" s="46"/>
    </row>
    <row r="67" spans="1:12" ht="15" customHeight="1">
      <c r="A67" s="45"/>
      <c r="B67" s="82" t="s">
        <v>61</v>
      </c>
      <c r="C67" s="53"/>
      <c r="D67" s="76"/>
      <c r="E67" s="45"/>
      <c r="F67" s="122"/>
      <c r="G67" s="118"/>
      <c r="H67" s="119"/>
      <c r="I67" s="119"/>
      <c r="J67" s="119"/>
      <c r="K67" s="58"/>
      <c r="L67" s="46"/>
    </row>
    <row r="68" spans="1:12" ht="15" customHeight="1">
      <c r="A68" s="45"/>
      <c r="B68" s="82" t="s">
        <v>67</v>
      </c>
      <c r="C68" s="53"/>
      <c r="D68" s="76"/>
      <c r="E68" s="45"/>
      <c r="F68" s="122"/>
      <c r="G68" s="118"/>
      <c r="H68" s="119"/>
      <c r="I68" s="119"/>
      <c r="J68" s="119"/>
      <c r="K68" s="58"/>
      <c r="L68" s="46"/>
    </row>
    <row r="69" spans="1:12" ht="15" customHeight="1">
      <c r="A69" s="45"/>
      <c r="B69" s="110" t="s">
        <v>68</v>
      </c>
      <c r="C69" s="78"/>
      <c r="D69" s="76">
        <v>80101</v>
      </c>
      <c r="E69" s="45"/>
      <c r="F69" s="60">
        <f>SUM(G69:J69)</f>
        <v>25720</v>
      </c>
      <c r="G69" s="118"/>
      <c r="H69" s="119"/>
      <c r="I69" s="119"/>
      <c r="J69" s="141">
        <f>SUM(J70:J71)</f>
        <v>25720</v>
      </c>
      <c r="K69" s="58"/>
      <c r="L69" s="46"/>
    </row>
    <row r="70" spans="1:12" ht="15" customHeight="1">
      <c r="A70" s="45"/>
      <c r="B70" s="50" t="s">
        <v>79</v>
      </c>
      <c r="C70" s="45"/>
      <c r="D70" s="45"/>
      <c r="E70" s="45"/>
      <c r="F70" s="122">
        <f>SUM(G70:J70)</f>
        <v>2500</v>
      </c>
      <c r="G70" s="56"/>
      <c r="H70" s="77"/>
      <c r="I70" s="77"/>
      <c r="J70" s="66">
        <v>2500</v>
      </c>
      <c r="K70" s="58"/>
      <c r="L70" s="46"/>
    </row>
    <row r="71" spans="1:12" ht="15" customHeight="1">
      <c r="A71" s="45"/>
      <c r="B71" s="50" t="s">
        <v>78</v>
      </c>
      <c r="C71" s="45"/>
      <c r="D71" s="45"/>
      <c r="E71" s="45"/>
      <c r="F71" s="122">
        <f>SUM(G71:J71)</f>
        <v>23220</v>
      </c>
      <c r="G71" s="56"/>
      <c r="H71" s="77"/>
      <c r="I71" s="77"/>
      <c r="J71" s="66">
        <v>23220</v>
      </c>
      <c r="K71" s="58"/>
      <c r="L71" s="46"/>
    </row>
    <row r="72" spans="1:12" ht="15" customHeight="1">
      <c r="A72" s="45"/>
      <c r="B72" s="82" t="s">
        <v>80</v>
      </c>
      <c r="C72" s="45"/>
      <c r="D72" s="45"/>
      <c r="E72" s="45">
        <v>4210</v>
      </c>
      <c r="F72" s="122">
        <f>J72</f>
        <v>5420</v>
      </c>
      <c r="G72" s="56"/>
      <c r="H72" s="77"/>
      <c r="I72" s="77"/>
      <c r="J72" s="77">
        <v>5420</v>
      </c>
      <c r="K72" s="58"/>
      <c r="L72" s="46"/>
    </row>
    <row r="73" spans="1:12" ht="15" customHeight="1">
      <c r="A73" s="45"/>
      <c r="B73" s="82" t="s">
        <v>81</v>
      </c>
      <c r="C73" s="45"/>
      <c r="D73" s="45"/>
      <c r="E73" s="45"/>
      <c r="F73" s="60"/>
      <c r="G73" s="56"/>
      <c r="H73" s="77"/>
      <c r="I73" s="77"/>
      <c r="J73" s="77"/>
      <c r="K73" s="58"/>
      <c r="L73" s="46"/>
    </row>
    <row r="74" spans="1:12" ht="15" customHeight="1">
      <c r="A74" s="45"/>
      <c r="B74" s="82" t="s">
        <v>82</v>
      </c>
      <c r="C74" s="45"/>
      <c r="D74" s="45"/>
      <c r="E74" s="45">
        <v>4240</v>
      </c>
      <c r="F74" s="122">
        <f>J74</f>
        <v>18300</v>
      </c>
      <c r="G74" s="56"/>
      <c r="H74" s="77"/>
      <c r="I74" s="77"/>
      <c r="J74" s="77">
        <v>18300</v>
      </c>
      <c r="K74" s="58"/>
      <c r="L74" s="46"/>
    </row>
    <row r="75" spans="1:12" ht="15" customHeight="1">
      <c r="A75" s="45"/>
      <c r="B75" s="82" t="s">
        <v>89</v>
      </c>
      <c r="C75" s="45"/>
      <c r="D75" s="45"/>
      <c r="E75" s="45">
        <v>4300</v>
      </c>
      <c r="F75" s="122">
        <f>J75</f>
        <v>2000</v>
      </c>
      <c r="G75" s="56"/>
      <c r="H75" s="77"/>
      <c r="I75" s="77"/>
      <c r="J75" s="77">
        <v>2000</v>
      </c>
      <c r="K75" s="58"/>
      <c r="L75" s="46"/>
    </row>
    <row r="76" spans="1:12" ht="7.5" customHeight="1">
      <c r="A76" s="45"/>
      <c r="B76" s="50"/>
      <c r="C76" s="45"/>
      <c r="D76" s="45"/>
      <c r="E76" s="45"/>
      <c r="F76" s="60"/>
      <c r="G76" s="56"/>
      <c r="H76" s="77"/>
      <c r="I76" s="77"/>
      <c r="J76" s="77"/>
      <c r="K76" s="58"/>
      <c r="L76" s="46"/>
    </row>
    <row r="77" spans="1:12" ht="15" customHeight="1">
      <c r="A77" s="45">
        <v>2</v>
      </c>
      <c r="B77" s="50" t="s">
        <v>15</v>
      </c>
      <c r="C77" s="45"/>
      <c r="D77" s="45">
        <v>80103</v>
      </c>
      <c r="E77" s="45"/>
      <c r="F77" s="61">
        <f>SUM(F78,F88)</f>
        <v>438150</v>
      </c>
      <c r="G77" s="61">
        <f>SUM(G78,G88)</f>
        <v>113150</v>
      </c>
      <c r="H77" s="61">
        <f>SUM(H78,H88)</f>
        <v>132207</v>
      </c>
      <c r="I77" s="61">
        <f>SUM(I78,I88)</f>
        <v>133493</v>
      </c>
      <c r="J77" s="61">
        <f>SUM(J78,J88)</f>
        <v>59300</v>
      </c>
      <c r="K77" s="61"/>
      <c r="L77" s="61"/>
    </row>
    <row r="78" spans="1:12" ht="16.5" customHeight="1">
      <c r="A78" s="45"/>
      <c r="B78" s="194" t="s">
        <v>90</v>
      </c>
      <c r="C78" s="45"/>
      <c r="D78" s="45"/>
      <c r="E78" s="45"/>
      <c r="F78" s="195">
        <f>SUM(G78:J78)</f>
        <v>380604</v>
      </c>
      <c r="G78" s="196">
        <f>SUM(G79:G87)</f>
        <v>93278</v>
      </c>
      <c r="H78" s="196">
        <f>SUM(H79:H87)</f>
        <v>111921</v>
      </c>
      <c r="I78" s="196">
        <f>SUM(I79:I87)</f>
        <v>121073</v>
      </c>
      <c r="J78" s="196">
        <f>SUM(J79:J87)</f>
        <v>54332</v>
      </c>
      <c r="K78" s="180"/>
      <c r="L78" s="61"/>
    </row>
    <row r="79" spans="1:12" ht="15.75" customHeight="1">
      <c r="A79" s="45"/>
      <c r="B79" s="82" t="s">
        <v>55</v>
      </c>
      <c r="C79" s="45"/>
      <c r="D79" s="45"/>
      <c r="E79" s="45">
        <v>3020</v>
      </c>
      <c r="F79" s="55">
        <f>SUM(G79:J79)</f>
        <v>29700</v>
      </c>
      <c r="G79" s="56">
        <v>7300</v>
      </c>
      <c r="H79" s="77">
        <v>8500</v>
      </c>
      <c r="I79" s="77">
        <v>9800</v>
      </c>
      <c r="J79" s="77">
        <v>4100</v>
      </c>
      <c r="K79" s="57"/>
      <c r="L79" s="46"/>
    </row>
    <row r="80" spans="1:12" ht="15.75" customHeight="1">
      <c r="A80" s="45"/>
      <c r="B80" s="82" t="s">
        <v>28</v>
      </c>
      <c r="C80" s="45"/>
      <c r="D80" s="45"/>
      <c r="E80" s="45">
        <v>4010</v>
      </c>
      <c r="F80" s="55">
        <f>SUM(G80:J80)</f>
        <v>243795</v>
      </c>
      <c r="G80" s="56">
        <v>58072</v>
      </c>
      <c r="H80" s="77">
        <v>71576</v>
      </c>
      <c r="I80" s="77">
        <v>79364</v>
      </c>
      <c r="J80" s="77">
        <v>34783</v>
      </c>
      <c r="K80" s="79"/>
      <c r="L80" s="46"/>
    </row>
    <row r="81" spans="1:12" ht="15.75" customHeight="1">
      <c r="A81" s="24"/>
      <c r="B81" s="82" t="s">
        <v>29</v>
      </c>
      <c r="C81" s="45"/>
      <c r="D81" s="45"/>
      <c r="E81" s="45">
        <v>4040</v>
      </c>
      <c r="F81" s="55">
        <f aca="true" t="shared" si="2" ref="F81:F87">SUM(G81:J81)</f>
        <v>22577</v>
      </c>
      <c r="G81" s="56">
        <v>5313</v>
      </c>
      <c r="H81" s="77">
        <v>7517</v>
      </c>
      <c r="I81" s="77">
        <v>6686</v>
      </c>
      <c r="J81" s="77">
        <v>3061</v>
      </c>
      <c r="K81" s="36"/>
      <c r="L81" s="36"/>
    </row>
    <row r="82" spans="1:12" ht="15.75" customHeight="1">
      <c r="A82" s="24"/>
      <c r="B82" s="82" t="s">
        <v>30</v>
      </c>
      <c r="C82" s="45"/>
      <c r="D82" s="45"/>
      <c r="E82" s="45">
        <v>4110</v>
      </c>
      <c r="F82" s="55">
        <f t="shared" si="2"/>
        <v>48992</v>
      </c>
      <c r="G82" s="56">
        <v>11020</v>
      </c>
      <c r="H82" s="77">
        <v>14713</v>
      </c>
      <c r="I82" s="77">
        <v>16109</v>
      </c>
      <c r="J82" s="77">
        <v>7150</v>
      </c>
      <c r="K82" s="36"/>
      <c r="L82" s="36"/>
    </row>
    <row r="83" spans="1:12" ht="15.75" customHeight="1">
      <c r="A83" s="24"/>
      <c r="B83" s="82" t="s">
        <v>31</v>
      </c>
      <c r="C83" s="45"/>
      <c r="D83" s="45"/>
      <c r="E83" s="45">
        <v>4120</v>
      </c>
      <c r="F83" s="55">
        <f t="shared" si="2"/>
        <v>7040</v>
      </c>
      <c r="G83" s="56">
        <v>1573</v>
      </c>
      <c r="H83" s="77">
        <v>2115</v>
      </c>
      <c r="I83" s="77">
        <v>2314</v>
      </c>
      <c r="J83" s="77">
        <v>1038</v>
      </c>
      <c r="K83" s="36"/>
      <c r="L83" s="36"/>
    </row>
    <row r="84" spans="1:12" ht="15.75" customHeight="1">
      <c r="A84" s="24"/>
      <c r="B84" s="82" t="s">
        <v>46</v>
      </c>
      <c r="C84" s="45"/>
      <c r="D84" s="80"/>
      <c r="E84" s="45">
        <v>4210</v>
      </c>
      <c r="F84" s="55">
        <f t="shared" si="2"/>
        <v>3000</v>
      </c>
      <c r="G84" s="56">
        <v>2000</v>
      </c>
      <c r="H84" s="77">
        <v>500</v>
      </c>
      <c r="I84" s="77">
        <v>300</v>
      </c>
      <c r="J84" s="77">
        <v>200</v>
      </c>
      <c r="K84" s="36"/>
      <c r="L84" s="36"/>
    </row>
    <row r="85" spans="1:12" ht="15.75" customHeight="1">
      <c r="A85" s="24"/>
      <c r="B85" s="82" t="s">
        <v>34</v>
      </c>
      <c r="C85" s="45"/>
      <c r="D85" s="80"/>
      <c r="E85" s="45"/>
      <c r="F85" s="55"/>
      <c r="G85" s="56"/>
      <c r="H85" s="77"/>
      <c r="I85" s="77"/>
      <c r="J85" s="77"/>
      <c r="K85" s="36"/>
      <c r="L85" s="36"/>
    </row>
    <row r="86" spans="1:12" ht="15.75" customHeight="1">
      <c r="A86" s="24"/>
      <c r="B86" s="82" t="s">
        <v>35</v>
      </c>
      <c r="C86" s="45"/>
      <c r="D86" s="45"/>
      <c r="E86" s="45">
        <v>4240</v>
      </c>
      <c r="F86" s="55">
        <f t="shared" si="2"/>
        <v>4500</v>
      </c>
      <c r="G86" s="56">
        <v>2000</v>
      </c>
      <c r="H86" s="77">
        <v>1000</v>
      </c>
      <c r="I86" s="77">
        <v>500</v>
      </c>
      <c r="J86" s="77">
        <v>1000</v>
      </c>
      <c r="K86" s="36"/>
      <c r="L86" s="36"/>
    </row>
    <row r="87" spans="1:12" ht="15.75" customHeight="1">
      <c r="A87" s="24"/>
      <c r="B87" s="83" t="s">
        <v>44</v>
      </c>
      <c r="C87" s="45"/>
      <c r="D87" s="45"/>
      <c r="E87" s="45">
        <v>4440</v>
      </c>
      <c r="F87" s="55">
        <f t="shared" si="2"/>
        <v>21000</v>
      </c>
      <c r="G87" s="56">
        <v>6000</v>
      </c>
      <c r="H87" s="77">
        <v>6000</v>
      </c>
      <c r="I87" s="77">
        <v>6000</v>
      </c>
      <c r="J87" s="77">
        <v>3000</v>
      </c>
      <c r="K87" s="36"/>
      <c r="L87" s="36"/>
    </row>
    <row r="88" spans="1:12" ht="16.5" customHeight="1">
      <c r="A88" s="24"/>
      <c r="B88" s="197" t="s">
        <v>91</v>
      </c>
      <c r="C88" s="45"/>
      <c r="D88" s="76"/>
      <c r="E88" s="45"/>
      <c r="F88" s="195">
        <f>SUM(G88:J88)</f>
        <v>57546</v>
      </c>
      <c r="G88" s="198">
        <f>SUM(G89:G91)</f>
        <v>19872</v>
      </c>
      <c r="H88" s="198">
        <f>SUM(H89:H91)</f>
        <v>20286</v>
      </c>
      <c r="I88" s="198">
        <f>SUM(I89:I91)</f>
        <v>12420</v>
      </c>
      <c r="J88" s="198">
        <f>SUM(J89:J91)</f>
        <v>4968</v>
      </c>
      <c r="K88" s="36"/>
      <c r="L88" s="36"/>
    </row>
    <row r="89" spans="1:12" ht="15.75" customHeight="1">
      <c r="A89" s="24"/>
      <c r="B89" s="82" t="s">
        <v>28</v>
      </c>
      <c r="C89" s="45"/>
      <c r="D89" s="76"/>
      <c r="E89" s="45">
        <v>4010</v>
      </c>
      <c r="F89" s="55">
        <f>SUM(G89:J89)</f>
        <v>48134</v>
      </c>
      <c r="G89" s="56">
        <v>16622</v>
      </c>
      <c r="H89" s="128">
        <v>16968</v>
      </c>
      <c r="I89" s="77">
        <v>10388</v>
      </c>
      <c r="J89" s="128">
        <v>4156</v>
      </c>
      <c r="K89" s="36"/>
      <c r="L89" s="36"/>
    </row>
    <row r="90" spans="1:12" ht="15.75" customHeight="1">
      <c r="A90" s="24"/>
      <c r="B90" s="82" t="s">
        <v>30</v>
      </c>
      <c r="C90" s="45"/>
      <c r="D90" s="76"/>
      <c r="E90" s="45">
        <v>4110</v>
      </c>
      <c r="F90" s="55">
        <f>SUM(G90:J90)</f>
        <v>8230</v>
      </c>
      <c r="G90" s="56">
        <v>2842</v>
      </c>
      <c r="H90" s="128">
        <v>2902</v>
      </c>
      <c r="I90" s="77">
        <v>1776</v>
      </c>
      <c r="J90" s="128">
        <v>710</v>
      </c>
      <c r="K90" s="36"/>
      <c r="L90" s="36"/>
    </row>
    <row r="91" spans="1:12" ht="15.75" customHeight="1">
      <c r="A91" s="24"/>
      <c r="B91" s="82" t="s">
        <v>31</v>
      </c>
      <c r="C91" s="45"/>
      <c r="D91" s="76"/>
      <c r="E91" s="45">
        <v>4120</v>
      </c>
      <c r="F91" s="55">
        <f>SUM(G91:J91)</f>
        <v>1182</v>
      </c>
      <c r="G91" s="56">
        <v>408</v>
      </c>
      <c r="H91" s="128">
        <v>416</v>
      </c>
      <c r="I91" s="77">
        <v>256</v>
      </c>
      <c r="J91" s="128">
        <v>102</v>
      </c>
      <c r="K91" s="36"/>
      <c r="L91" s="36"/>
    </row>
    <row r="92" spans="1:12" ht="7.5" customHeight="1">
      <c r="A92" s="24"/>
      <c r="B92" s="82"/>
      <c r="C92" s="45"/>
      <c r="D92" s="76"/>
      <c r="E92" s="45"/>
      <c r="F92" s="55"/>
      <c r="G92" s="56"/>
      <c r="H92" s="128"/>
      <c r="I92" s="77"/>
      <c r="J92" s="128"/>
      <c r="K92" s="36"/>
      <c r="L92" s="36"/>
    </row>
    <row r="93" spans="1:12" ht="15" customHeight="1">
      <c r="A93" s="45">
        <v>3</v>
      </c>
      <c r="B93" s="50" t="s">
        <v>13</v>
      </c>
      <c r="C93" s="45"/>
      <c r="D93" s="45">
        <v>80104</v>
      </c>
      <c r="E93" s="45"/>
      <c r="F93" s="63">
        <f>K93</f>
        <v>825050</v>
      </c>
      <c r="G93" s="63"/>
      <c r="H93" s="63"/>
      <c r="I93" s="63"/>
      <c r="J93" s="63"/>
      <c r="K93" s="63">
        <f>K94+K122</f>
        <v>825050</v>
      </c>
      <c r="L93" s="36"/>
    </row>
    <row r="94" spans="1:12" ht="15" customHeight="1">
      <c r="A94" s="45"/>
      <c r="B94" s="194" t="s">
        <v>90</v>
      </c>
      <c r="C94" s="45"/>
      <c r="D94" s="45"/>
      <c r="E94" s="45"/>
      <c r="F94" s="199">
        <f>K94</f>
        <v>782822</v>
      </c>
      <c r="G94" s="63"/>
      <c r="H94" s="63"/>
      <c r="I94" s="63"/>
      <c r="J94" s="63"/>
      <c r="K94" s="199">
        <f>SUM(K95:K106,K114:K121)</f>
        <v>782822</v>
      </c>
      <c r="L94" s="36"/>
    </row>
    <row r="95" spans="1:12" ht="15" customHeight="1">
      <c r="A95" s="45"/>
      <c r="B95" s="82" t="s">
        <v>55</v>
      </c>
      <c r="C95" s="45"/>
      <c r="D95" s="45"/>
      <c r="E95" s="45">
        <v>3020</v>
      </c>
      <c r="F95" s="57">
        <f>K95</f>
        <v>34298</v>
      </c>
      <c r="G95" s="64"/>
      <c r="H95" s="77"/>
      <c r="I95" s="77"/>
      <c r="J95" s="81"/>
      <c r="K95" s="57">
        <v>34298</v>
      </c>
      <c r="L95" s="36"/>
    </row>
    <row r="96" spans="1:12" ht="15" customHeight="1">
      <c r="A96" s="45"/>
      <c r="B96" s="82" t="s">
        <v>28</v>
      </c>
      <c r="C96" s="45"/>
      <c r="D96" s="45"/>
      <c r="E96" s="45">
        <v>4010</v>
      </c>
      <c r="F96" s="57">
        <f aca="true" t="shared" si="3" ref="F96:F106">K96</f>
        <v>440313</v>
      </c>
      <c r="G96" s="56"/>
      <c r="H96" s="77"/>
      <c r="I96" s="77"/>
      <c r="J96" s="77"/>
      <c r="K96" s="58">
        <v>440313</v>
      </c>
      <c r="L96" s="36"/>
    </row>
    <row r="97" spans="1:12" ht="15" customHeight="1">
      <c r="A97" s="45"/>
      <c r="B97" s="82" t="s">
        <v>29</v>
      </c>
      <c r="C97" s="45"/>
      <c r="D97" s="45"/>
      <c r="E97" s="45">
        <v>4040</v>
      </c>
      <c r="F97" s="57">
        <f t="shared" si="3"/>
        <v>35402</v>
      </c>
      <c r="G97" s="56"/>
      <c r="H97" s="77"/>
      <c r="I97" s="77"/>
      <c r="J97" s="79"/>
      <c r="K97" s="57">
        <v>35402</v>
      </c>
      <c r="L97" s="36"/>
    </row>
    <row r="98" spans="1:12" ht="15" customHeight="1">
      <c r="A98" s="45"/>
      <c r="B98" s="82" t="s">
        <v>30</v>
      </c>
      <c r="C98" s="45"/>
      <c r="D98" s="45"/>
      <c r="E98" s="45">
        <v>4110</v>
      </c>
      <c r="F98" s="57">
        <f t="shared" si="3"/>
        <v>86171</v>
      </c>
      <c r="G98" s="56"/>
      <c r="H98" s="77"/>
      <c r="I98" s="77"/>
      <c r="J98" s="79"/>
      <c r="K98" s="46">
        <v>86171</v>
      </c>
      <c r="L98" s="36"/>
    </row>
    <row r="99" spans="1:12" ht="15" customHeight="1">
      <c r="A99" s="45"/>
      <c r="B99" s="82" t="s">
        <v>31</v>
      </c>
      <c r="C99" s="45"/>
      <c r="D99" s="45"/>
      <c r="E99" s="45">
        <v>4120</v>
      </c>
      <c r="F99" s="57">
        <f t="shared" si="3"/>
        <v>11938</v>
      </c>
      <c r="G99" s="65"/>
      <c r="H99" s="66"/>
      <c r="I99" s="66"/>
      <c r="J99" s="67"/>
      <c r="K99" s="46">
        <v>11938</v>
      </c>
      <c r="L99" s="36"/>
    </row>
    <row r="100" spans="1:12" ht="15" customHeight="1">
      <c r="A100" s="45"/>
      <c r="B100" s="82" t="s">
        <v>32</v>
      </c>
      <c r="C100" s="45"/>
      <c r="D100" s="76"/>
      <c r="E100" s="45">
        <v>4170</v>
      </c>
      <c r="F100" s="57">
        <f t="shared" si="3"/>
        <v>7800</v>
      </c>
      <c r="G100" s="56"/>
      <c r="H100" s="77"/>
      <c r="I100" s="77"/>
      <c r="J100" s="79"/>
      <c r="K100" s="46">
        <v>7800</v>
      </c>
      <c r="L100" s="36"/>
    </row>
    <row r="101" spans="1:12" ht="15" customHeight="1">
      <c r="A101" s="45"/>
      <c r="B101" s="82" t="s">
        <v>46</v>
      </c>
      <c r="C101" s="45"/>
      <c r="D101" s="80"/>
      <c r="E101" s="45">
        <v>4210</v>
      </c>
      <c r="F101" s="57">
        <f t="shared" si="3"/>
        <v>18543</v>
      </c>
      <c r="G101" s="68"/>
      <c r="H101" s="46"/>
      <c r="I101" s="46"/>
      <c r="J101" s="46"/>
      <c r="K101" s="46">
        <v>18543</v>
      </c>
      <c r="L101" s="36"/>
    </row>
    <row r="102" spans="1:12" ht="15" customHeight="1">
      <c r="A102" s="45"/>
      <c r="B102" s="86" t="s">
        <v>47</v>
      </c>
      <c r="C102" s="45"/>
      <c r="D102" s="76"/>
      <c r="E102" s="69">
        <v>4220</v>
      </c>
      <c r="F102" s="57">
        <f t="shared" si="3"/>
        <v>64000</v>
      </c>
      <c r="G102" s="68"/>
      <c r="H102" s="46"/>
      <c r="I102" s="46"/>
      <c r="J102" s="46"/>
      <c r="K102" s="46">
        <v>64000</v>
      </c>
      <c r="L102" s="36"/>
    </row>
    <row r="103" spans="1:12" ht="15" customHeight="1">
      <c r="A103" s="45"/>
      <c r="B103" s="82" t="s">
        <v>34</v>
      </c>
      <c r="C103" s="45"/>
      <c r="D103" s="76"/>
      <c r="E103" s="69"/>
      <c r="F103" s="57">
        <f t="shared" si="3"/>
        <v>0</v>
      </c>
      <c r="G103" s="68"/>
      <c r="H103" s="46"/>
      <c r="I103" s="46"/>
      <c r="J103" s="46"/>
      <c r="K103" s="46"/>
      <c r="L103" s="36"/>
    </row>
    <row r="104" spans="1:12" ht="15" customHeight="1">
      <c r="A104" s="24"/>
      <c r="B104" s="82" t="s">
        <v>35</v>
      </c>
      <c r="C104" s="45"/>
      <c r="D104" s="76"/>
      <c r="E104" s="45">
        <v>4240</v>
      </c>
      <c r="F104" s="57">
        <f t="shared" si="3"/>
        <v>4000</v>
      </c>
      <c r="G104" s="68"/>
      <c r="H104" s="46"/>
      <c r="I104" s="46"/>
      <c r="J104" s="46"/>
      <c r="K104" s="46">
        <v>4000</v>
      </c>
      <c r="L104" s="36"/>
    </row>
    <row r="105" spans="1:12" ht="13.5" customHeight="1">
      <c r="A105" s="24"/>
      <c r="B105" s="86" t="s">
        <v>36</v>
      </c>
      <c r="C105" s="45"/>
      <c r="D105" s="76"/>
      <c r="E105" s="69">
        <v>4260</v>
      </c>
      <c r="F105" s="57">
        <f t="shared" si="3"/>
        <v>32600</v>
      </c>
      <c r="G105" s="68"/>
      <c r="H105" s="46"/>
      <c r="I105" s="46"/>
      <c r="J105" s="46"/>
      <c r="K105" s="46">
        <v>32600</v>
      </c>
      <c r="L105" s="36"/>
    </row>
    <row r="106" spans="1:12" ht="15" customHeight="1">
      <c r="A106" s="24"/>
      <c r="B106" s="82" t="s">
        <v>37</v>
      </c>
      <c r="C106" s="45"/>
      <c r="D106" s="76"/>
      <c r="E106" s="45">
        <v>4270</v>
      </c>
      <c r="F106" s="57">
        <f t="shared" si="3"/>
        <v>1000</v>
      </c>
      <c r="G106" s="68"/>
      <c r="H106" s="46"/>
      <c r="I106" s="46"/>
      <c r="J106" s="46"/>
      <c r="K106" s="46">
        <v>1000</v>
      </c>
      <c r="L106" s="36"/>
    </row>
    <row r="107" spans="1:12" ht="7.5" customHeight="1">
      <c r="A107" s="28"/>
      <c r="B107" s="201"/>
      <c r="C107" s="202"/>
      <c r="D107" s="201"/>
      <c r="E107" s="202"/>
      <c r="F107" s="201"/>
      <c r="G107" s="203"/>
      <c r="H107" s="201"/>
      <c r="I107" s="202"/>
      <c r="J107" s="204"/>
      <c r="K107" s="202"/>
      <c r="L107" s="94"/>
    </row>
    <row r="108" spans="1:12" ht="7.5" customHeight="1">
      <c r="A108" s="35"/>
      <c r="C108" s="1"/>
      <c r="E108" s="1"/>
      <c r="G108" s="200"/>
      <c r="I108" s="1"/>
      <c r="K108" s="1"/>
      <c r="L108" s="89"/>
    </row>
    <row r="109" spans="1:12" ht="6" customHeight="1" thickBot="1">
      <c r="A109" s="37"/>
      <c r="B109" s="12"/>
      <c r="C109" s="14"/>
      <c r="D109" s="14"/>
      <c r="E109" s="15"/>
      <c r="F109" s="26"/>
      <c r="G109" s="29"/>
      <c r="H109" s="30"/>
      <c r="I109" s="30"/>
      <c r="J109" s="30"/>
      <c r="K109" s="30"/>
      <c r="L109" s="30"/>
    </row>
    <row r="110" spans="1:12" ht="21.75" customHeight="1">
      <c r="A110" s="228" t="s">
        <v>2</v>
      </c>
      <c r="B110" s="218" t="s">
        <v>4</v>
      </c>
      <c r="C110" s="220" t="s">
        <v>3</v>
      </c>
      <c r="D110" s="221"/>
      <c r="E110" s="222"/>
      <c r="F110" s="218" t="s">
        <v>8</v>
      </c>
      <c r="G110" s="223" t="s">
        <v>9</v>
      </c>
      <c r="H110" s="212" t="s">
        <v>10</v>
      </c>
      <c r="I110" s="212" t="s">
        <v>11</v>
      </c>
      <c r="J110" s="212" t="s">
        <v>12</v>
      </c>
      <c r="K110" s="214" t="s">
        <v>13</v>
      </c>
      <c r="L110" s="212" t="s">
        <v>14</v>
      </c>
    </row>
    <row r="111" spans="1:12" ht="25.5" customHeight="1" thickBot="1">
      <c r="A111" s="217"/>
      <c r="B111" s="227"/>
      <c r="C111" s="9" t="s">
        <v>5</v>
      </c>
      <c r="D111" s="9" t="s">
        <v>6</v>
      </c>
      <c r="E111" s="10" t="s">
        <v>7</v>
      </c>
      <c r="F111" s="219"/>
      <c r="G111" s="224"/>
      <c r="H111" s="213"/>
      <c r="I111" s="213"/>
      <c r="J111" s="213"/>
      <c r="K111" s="215"/>
      <c r="L111" s="213"/>
    </row>
    <row r="112" spans="1:12" ht="17.25" customHeight="1">
      <c r="A112" s="95">
        <v>1</v>
      </c>
      <c r="B112" s="96">
        <v>2</v>
      </c>
      <c r="C112" s="95">
        <v>3</v>
      </c>
      <c r="D112" s="95">
        <v>4</v>
      </c>
      <c r="E112" s="95">
        <v>5</v>
      </c>
      <c r="F112" s="95">
        <v>6</v>
      </c>
      <c r="G112" s="97">
        <v>7</v>
      </c>
      <c r="H112" s="98">
        <v>8</v>
      </c>
      <c r="I112" s="98">
        <v>9</v>
      </c>
      <c r="J112" s="99">
        <v>10</v>
      </c>
      <c r="K112" s="95">
        <v>11</v>
      </c>
      <c r="L112" s="95">
        <v>12</v>
      </c>
    </row>
    <row r="113" spans="1:12" ht="7.5" customHeight="1">
      <c r="A113" s="31"/>
      <c r="B113" s="16"/>
      <c r="C113" s="17"/>
      <c r="D113" s="17"/>
      <c r="E113" s="18"/>
      <c r="F113" s="32"/>
      <c r="G113" s="33"/>
      <c r="H113" s="34"/>
      <c r="I113" s="34"/>
      <c r="J113" s="34"/>
      <c r="K113" s="34"/>
      <c r="L113" s="34"/>
    </row>
    <row r="114" spans="1:12" ht="15.75" customHeight="1">
      <c r="A114" s="182"/>
      <c r="B114" s="83" t="s">
        <v>38</v>
      </c>
      <c r="C114" s="53"/>
      <c r="D114" s="53"/>
      <c r="E114" s="45">
        <v>4280</v>
      </c>
      <c r="F114" s="57">
        <f>K114</f>
        <v>1500</v>
      </c>
      <c r="G114" s="46"/>
      <c r="H114" s="46"/>
      <c r="I114" s="46"/>
      <c r="J114" s="46"/>
      <c r="K114" s="46">
        <v>1500</v>
      </c>
      <c r="L114" s="36"/>
    </row>
    <row r="115" spans="1:12" ht="15.75" customHeight="1">
      <c r="A115" s="182"/>
      <c r="B115" s="83" t="s">
        <v>39</v>
      </c>
      <c r="C115" s="53"/>
      <c r="D115" s="53"/>
      <c r="E115" s="45">
        <v>4300</v>
      </c>
      <c r="F115" s="57">
        <f>K115</f>
        <v>6600</v>
      </c>
      <c r="G115" s="46"/>
      <c r="H115" s="46"/>
      <c r="I115" s="46"/>
      <c r="J115" s="46"/>
      <c r="K115" s="46">
        <v>6600</v>
      </c>
      <c r="L115" s="36"/>
    </row>
    <row r="116" spans="1:12" ht="15.75" customHeight="1">
      <c r="A116" s="182"/>
      <c r="B116" s="83" t="s">
        <v>48</v>
      </c>
      <c r="C116" s="183"/>
      <c r="D116" s="14"/>
      <c r="E116" s="45">
        <v>4350</v>
      </c>
      <c r="F116" s="46">
        <f aca="true" t="shared" si="4" ref="F116:F125">K116</f>
        <v>1000</v>
      </c>
      <c r="G116" s="181"/>
      <c r="H116" s="36"/>
      <c r="I116" s="36"/>
      <c r="J116" s="36"/>
      <c r="K116" s="46">
        <v>1000</v>
      </c>
      <c r="L116" s="36"/>
    </row>
    <row r="117" spans="1:12" ht="16.5" customHeight="1">
      <c r="A117" s="24"/>
      <c r="B117" s="82" t="s">
        <v>41</v>
      </c>
      <c r="C117" s="53"/>
      <c r="D117" s="54"/>
      <c r="E117" s="45">
        <v>4370</v>
      </c>
      <c r="F117" s="46">
        <f t="shared" si="4"/>
        <v>1600</v>
      </c>
      <c r="G117" s="46"/>
      <c r="H117" s="46"/>
      <c r="I117" s="46"/>
      <c r="J117" s="46"/>
      <c r="K117" s="46">
        <v>1600</v>
      </c>
      <c r="L117" s="46"/>
    </row>
    <row r="118" spans="1:12" ht="16.5" customHeight="1">
      <c r="A118" s="24"/>
      <c r="B118" s="83" t="s">
        <v>42</v>
      </c>
      <c r="C118" s="53"/>
      <c r="D118" s="53"/>
      <c r="E118" s="45">
        <v>4410</v>
      </c>
      <c r="F118" s="46">
        <f t="shared" si="4"/>
        <v>1600</v>
      </c>
      <c r="G118" s="46"/>
      <c r="H118" s="46"/>
      <c r="I118" s="46"/>
      <c r="J118" s="46"/>
      <c r="K118" s="46">
        <v>1600</v>
      </c>
      <c r="L118" s="46"/>
    </row>
    <row r="119" spans="1:12" ht="16.5" customHeight="1">
      <c r="A119" s="24"/>
      <c r="B119" s="82" t="s">
        <v>43</v>
      </c>
      <c r="C119" s="53"/>
      <c r="D119" s="53"/>
      <c r="E119" s="45">
        <v>4430</v>
      </c>
      <c r="F119" s="46">
        <f t="shared" si="4"/>
        <v>1057</v>
      </c>
      <c r="G119" s="46"/>
      <c r="H119" s="46"/>
      <c r="I119" s="46"/>
      <c r="J119" s="46"/>
      <c r="K119" s="46">
        <v>1057</v>
      </c>
      <c r="L119" s="46"/>
    </row>
    <row r="120" spans="1:12" ht="16.5" customHeight="1">
      <c r="A120" s="24"/>
      <c r="B120" s="82" t="s">
        <v>44</v>
      </c>
      <c r="C120" s="53"/>
      <c r="D120" s="53"/>
      <c r="E120" s="45">
        <v>4440</v>
      </c>
      <c r="F120" s="46">
        <f t="shared" si="4"/>
        <v>32400</v>
      </c>
      <c r="G120" s="46"/>
      <c r="H120" s="46"/>
      <c r="I120" s="46"/>
      <c r="J120" s="46"/>
      <c r="K120" s="46">
        <v>32400</v>
      </c>
      <c r="L120" s="46"/>
    </row>
    <row r="121" spans="1:12" ht="16.5" customHeight="1">
      <c r="A121" s="24"/>
      <c r="B121" s="83" t="s">
        <v>45</v>
      </c>
      <c r="C121" s="53"/>
      <c r="D121" s="53"/>
      <c r="E121" s="45">
        <v>4700</v>
      </c>
      <c r="F121" s="46">
        <f t="shared" si="4"/>
        <v>1000</v>
      </c>
      <c r="G121" s="46"/>
      <c r="H121" s="46"/>
      <c r="I121" s="46"/>
      <c r="J121" s="46"/>
      <c r="K121" s="46">
        <v>1000</v>
      </c>
      <c r="L121" s="46"/>
    </row>
    <row r="122" spans="1:12" ht="16.5" customHeight="1">
      <c r="A122" s="24"/>
      <c r="B122" s="197" t="s">
        <v>91</v>
      </c>
      <c r="C122" s="53"/>
      <c r="D122" s="53"/>
      <c r="E122" s="45"/>
      <c r="F122" s="205">
        <f t="shared" si="4"/>
        <v>42228</v>
      </c>
      <c r="G122" s="46"/>
      <c r="H122" s="46"/>
      <c r="I122" s="46"/>
      <c r="J122" s="46"/>
      <c r="K122" s="206">
        <f>SUM(K123:K125)</f>
        <v>42228</v>
      </c>
      <c r="L122" s="46"/>
    </row>
    <row r="123" spans="1:12" ht="16.5" customHeight="1">
      <c r="A123" s="24"/>
      <c r="B123" s="82" t="s">
        <v>28</v>
      </c>
      <c r="C123" s="53"/>
      <c r="D123" s="53"/>
      <c r="E123" s="45">
        <v>4010</v>
      </c>
      <c r="F123" s="89">
        <f t="shared" si="4"/>
        <v>35322</v>
      </c>
      <c r="G123" s="46"/>
      <c r="H123" s="46"/>
      <c r="I123" s="46"/>
      <c r="J123" s="46"/>
      <c r="K123" s="46">
        <v>35322</v>
      </c>
      <c r="L123" s="46"/>
    </row>
    <row r="124" spans="1:12" ht="16.5" customHeight="1">
      <c r="A124" s="24"/>
      <c r="B124" s="82" t="s">
        <v>30</v>
      </c>
      <c r="C124" s="53"/>
      <c r="D124" s="53"/>
      <c r="E124" s="45">
        <v>4110</v>
      </c>
      <c r="F124" s="89">
        <f t="shared" si="4"/>
        <v>6040</v>
      </c>
      <c r="G124" s="46"/>
      <c r="H124" s="46"/>
      <c r="I124" s="46"/>
      <c r="J124" s="46"/>
      <c r="K124" s="46">
        <v>6040</v>
      </c>
      <c r="L124" s="46"/>
    </row>
    <row r="125" spans="1:12" ht="16.5" customHeight="1">
      <c r="A125" s="24"/>
      <c r="B125" s="82" t="s">
        <v>31</v>
      </c>
      <c r="C125" s="53"/>
      <c r="D125" s="53"/>
      <c r="E125" s="45">
        <v>4120</v>
      </c>
      <c r="F125" s="89">
        <f t="shared" si="4"/>
        <v>866</v>
      </c>
      <c r="G125" s="46"/>
      <c r="H125" s="46"/>
      <c r="I125" s="46"/>
      <c r="J125" s="46"/>
      <c r="K125" s="46">
        <v>866</v>
      </c>
      <c r="L125" s="46"/>
    </row>
    <row r="126" spans="1:12" ht="7.5" customHeight="1">
      <c r="A126" s="24"/>
      <c r="B126" s="50"/>
      <c r="C126" s="45"/>
      <c r="D126" s="45"/>
      <c r="E126" s="45"/>
      <c r="F126" s="62"/>
      <c r="G126" s="46"/>
      <c r="H126" s="46"/>
      <c r="I126" s="46"/>
      <c r="J126" s="46"/>
      <c r="K126" s="46"/>
      <c r="L126" s="46"/>
    </row>
    <row r="127" spans="1:12" ht="16.5" customHeight="1">
      <c r="A127" s="24">
        <v>4</v>
      </c>
      <c r="B127" s="50" t="s">
        <v>16</v>
      </c>
      <c r="C127" s="45"/>
      <c r="D127" s="45">
        <v>80110</v>
      </c>
      <c r="E127" s="45"/>
      <c r="F127" s="84">
        <f>SUM(L127)</f>
        <v>1823761</v>
      </c>
      <c r="G127" s="63"/>
      <c r="H127" s="63"/>
      <c r="I127" s="63"/>
      <c r="J127" s="63"/>
      <c r="K127" s="63"/>
      <c r="L127" s="63">
        <f>SUM(L128+L129+L130+L131+L132+L133+L134+L136+L137+L138+L139+L140+L141+L142+L143+L144+L145+L148+L147+L146)</f>
        <v>1823761</v>
      </c>
    </row>
    <row r="128" spans="1:12" ht="16.5" customHeight="1">
      <c r="A128" s="24"/>
      <c r="B128" s="82" t="s">
        <v>55</v>
      </c>
      <c r="C128" s="53"/>
      <c r="D128" s="53"/>
      <c r="E128" s="45">
        <v>3020</v>
      </c>
      <c r="F128" s="55">
        <f aca="true" t="shared" si="5" ref="F128:F139">SUM(L128)</f>
        <v>128000</v>
      </c>
      <c r="G128" s="46"/>
      <c r="H128" s="46"/>
      <c r="I128" s="46"/>
      <c r="J128" s="46"/>
      <c r="K128" s="46"/>
      <c r="L128" s="46">
        <v>128000</v>
      </c>
    </row>
    <row r="129" spans="1:12" ht="16.5" customHeight="1">
      <c r="A129" s="24"/>
      <c r="B129" s="82" t="s">
        <v>28</v>
      </c>
      <c r="C129" s="53"/>
      <c r="D129" s="53"/>
      <c r="E129" s="45">
        <v>4010</v>
      </c>
      <c r="F129" s="55">
        <f t="shared" si="5"/>
        <v>1136347</v>
      </c>
      <c r="G129" s="46"/>
      <c r="H129" s="46"/>
      <c r="I129" s="46"/>
      <c r="J129" s="46"/>
      <c r="K129" s="46"/>
      <c r="L129" s="46">
        <v>1136347</v>
      </c>
    </row>
    <row r="130" spans="1:12" ht="16.5" customHeight="1">
      <c r="A130" s="24"/>
      <c r="B130" s="82" t="s">
        <v>29</v>
      </c>
      <c r="C130" s="53"/>
      <c r="D130" s="53"/>
      <c r="E130" s="45">
        <v>4040</v>
      </c>
      <c r="F130" s="55">
        <f t="shared" si="5"/>
        <v>86545</v>
      </c>
      <c r="G130" s="46"/>
      <c r="H130" s="46"/>
      <c r="I130" s="46"/>
      <c r="J130" s="46"/>
      <c r="K130" s="46"/>
      <c r="L130" s="46">
        <v>86545</v>
      </c>
    </row>
    <row r="131" spans="1:12" ht="16.5" customHeight="1">
      <c r="A131" s="24"/>
      <c r="B131" s="82" t="s">
        <v>30</v>
      </c>
      <c r="C131" s="53"/>
      <c r="D131" s="53"/>
      <c r="E131" s="45">
        <v>4110</v>
      </c>
      <c r="F131" s="55">
        <f t="shared" si="5"/>
        <v>225687</v>
      </c>
      <c r="G131" s="46"/>
      <c r="H131" s="46"/>
      <c r="I131" s="46"/>
      <c r="J131" s="46"/>
      <c r="K131" s="46"/>
      <c r="L131" s="46">
        <v>225687</v>
      </c>
    </row>
    <row r="132" spans="1:12" ht="16.5" customHeight="1">
      <c r="A132" s="24"/>
      <c r="B132" s="82" t="s">
        <v>31</v>
      </c>
      <c r="C132" s="53"/>
      <c r="D132" s="53"/>
      <c r="E132" s="45">
        <v>4120</v>
      </c>
      <c r="F132" s="55">
        <f t="shared" si="5"/>
        <v>32082</v>
      </c>
      <c r="G132" s="46"/>
      <c r="H132" s="46"/>
      <c r="I132" s="46"/>
      <c r="J132" s="46"/>
      <c r="K132" s="46"/>
      <c r="L132" s="46">
        <v>32082</v>
      </c>
    </row>
    <row r="133" spans="1:12" ht="16.5" customHeight="1">
      <c r="A133" s="24"/>
      <c r="B133" s="82" t="s">
        <v>32</v>
      </c>
      <c r="C133" s="53"/>
      <c r="D133" s="53"/>
      <c r="E133" s="45">
        <v>4170</v>
      </c>
      <c r="F133" s="55">
        <f t="shared" si="5"/>
        <v>2000</v>
      </c>
      <c r="G133" s="46"/>
      <c r="H133" s="46"/>
      <c r="I133" s="46"/>
      <c r="J133" s="46"/>
      <c r="K133" s="46"/>
      <c r="L133" s="46">
        <v>2000</v>
      </c>
    </row>
    <row r="134" spans="1:12" ht="16.5" customHeight="1">
      <c r="A134" s="24"/>
      <c r="B134" s="82" t="s">
        <v>33</v>
      </c>
      <c r="C134" s="53"/>
      <c r="D134" s="53"/>
      <c r="E134" s="45">
        <v>4210</v>
      </c>
      <c r="F134" s="55">
        <v>12500</v>
      </c>
      <c r="G134" s="46"/>
      <c r="H134" s="46"/>
      <c r="I134" s="46"/>
      <c r="J134" s="46"/>
      <c r="K134" s="46"/>
      <c r="L134" s="46">
        <v>12500</v>
      </c>
    </row>
    <row r="135" spans="1:12" ht="16.5" customHeight="1">
      <c r="A135" s="24"/>
      <c r="B135" s="82" t="s">
        <v>34</v>
      </c>
      <c r="C135" s="53"/>
      <c r="D135" s="53"/>
      <c r="E135" s="45"/>
      <c r="F135" s="55"/>
      <c r="G135" s="46"/>
      <c r="H135" s="46"/>
      <c r="I135" s="46"/>
      <c r="J135" s="46"/>
      <c r="K135" s="46"/>
      <c r="L135" s="46"/>
    </row>
    <row r="136" spans="1:12" ht="16.5" customHeight="1">
      <c r="A136" s="24"/>
      <c r="B136" s="82" t="s">
        <v>35</v>
      </c>
      <c r="C136" s="53"/>
      <c r="D136" s="53"/>
      <c r="E136" s="45">
        <v>4240</v>
      </c>
      <c r="F136" s="55">
        <f t="shared" si="5"/>
        <v>5900</v>
      </c>
      <c r="G136" s="46"/>
      <c r="H136" s="46"/>
      <c r="I136" s="46"/>
      <c r="J136" s="46"/>
      <c r="K136" s="46"/>
      <c r="L136" s="46">
        <v>5900</v>
      </c>
    </row>
    <row r="137" spans="1:12" ht="16.5" customHeight="1">
      <c r="A137" s="24"/>
      <c r="B137" s="82" t="s">
        <v>36</v>
      </c>
      <c r="C137" s="53"/>
      <c r="D137" s="53"/>
      <c r="E137" s="45">
        <v>4260</v>
      </c>
      <c r="F137" s="55">
        <f t="shared" si="5"/>
        <v>85000</v>
      </c>
      <c r="G137" s="46"/>
      <c r="H137" s="46"/>
      <c r="I137" s="46"/>
      <c r="J137" s="46"/>
      <c r="K137" s="46"/>
      <c r="L137" s="46">
        <v>85000</v>
      </c>
    </row>
    <row r="138" spans="1:12" ht="16.5" customHeight="1">
      <c r="A138" s="24"/>
      <c r="B138" s="82" t="s">
        <v>37</v>
      </c>
      <c r="C138" s="53"/>
      <c r="D138" s="53"/>
      <c r="E138" s="45">
        <v>4270</v>
      </c>
      <c r="F138" s="55">
        <f t="shared" si="5"/>
        <v>6400</v>
      </c>
      <c r="G138" s="46"/>
      <c r="H138" s="46"/>
      <c r="I138" s="46"/>
      <c r="J138" s="46"/>
      <c r="K138" s="46"/>
      <c r="L138" s="46">
        <v>6400</v>
      </c>
    </row>
    <row r="139" spans="1:12" ht="16.5" customHeight="1">
      <c r="A139" s="24"/>
      <c r="B139" s="82" t="s">
        <v>38</v>
      </c>
      <c r="C139" s="53"/>
      <c r="D139" s="53"/>
      <c r="E139" s="45">
        <v>4280</v>
      </c>
      <c r="F139" s="55">
        <f t="shared" si="5"/>
        <v>2000</v>
      </c>
      <c r="G139" s="46"/>
      <c r="H139" s="46"/>
      <c r="I139" s="46"/>
      <c r="J139" s="46"/>
      <c r="K139" s="46"/>
      <c r="L139" s="46">
        <v>2000</v>
      </c>
    </row>
    <row r="140" spans="1:12" ht="16.5" customHeight="1">
      <c r="A140" s="24"/>
      <c r="B140" s="82" t="s">
        <v>39</v>
      </c>
      <c r="C140" s="53"/>
      <c r="D140" s="53"/>
      <c r="E140" s="45">
        <v>4300</v>
      </c>
      <c r="F140" s="55">
        <v>15300</v>
      </c>
      <c r="G140" s="46"/>
      <c r="H140" s="46"/>
      <c r="I140" s="46"/>
      <c r="J140" s="46"/>
      <c r="K140" s="46"/>
      <c r="L140" s="46">
        <v>15300</v>
      </c>
    </row>
    <row r="141" spans="1:12" ht="16.5" customHeight="1">
      <c r="A141" s="24"/>
      <c r="B141" s="82" t="s">
        <v>48</v>
      </c>
      <c r="C141" s="53"/>
      <c r="D141" s="54"/>
      <c r="E141" s="45">
        <v>4350</v>
      </c>
      <c r="F141" s="55">
        <f aca="true" t="shared" si="6" ref="F141:F148">SUM(L141)</f>
        <v>400</v>
      </c>
      <c r="G141" s="46"/>
      <c r="H141" s="46"/>
      <c r="I141" s="46"/>
      <c r="J141" s="46"/>
      <c r="K141" s="46"/>
      <c r="L141" s="46">
        <v>400</v>
      </c>
    </row>
    <row r="142" spans="1:12" ht="16.5" customHeight="1">
      <c r="A142" s="24"/>
      <c r="B142" s="82" t="s">
        <v>41</v>
      </c>
      <c r="C142" s="53"/>
      <c r="D142" s="53"/>
      <c r="E142" s="45">
        <v>4370</v>
      </c>
      <c r="F142" s="55">
        <f t="shared" si="6"/>
        <v>1500</v>
      </c>
      <c r="G142" s="46"/>
      <c r="H142" s="46"/>
      <c r="I142" s="46"/>
      <c r="J142" s="46"/>
      <c r="K142" s="46"/>
      <c r="L142" s="46">
        <v>1500</v>
      </c>
    </row>
    <row r="143" spans="1:12" ht="16.5" customHeight="1">
      <c r="A143" s="24"/>
      <c r="B143" s="83" t="s">
        <v>42</v>
      </c>
      <c r="C143" s="53"/>
      <c r="D143" s="53"/>
      <c r="E143" s="45">
        <v>4410</v>
      </c>
      <c r="F143" s="55">
        <f t="shared" si="6"/>
        <v>3000</v>
      </c>
      <c r="G143" s="46"/>
      <c r="H143" s="46"/>
      <c r="I143" s="46"/>
      <c r="J143" s="46"/>
      <c r="K143" s="46"/>
      <c r="L143" s="46">
        <v>3000</v>
      </c>
    </row>
    <row r="144" spans="1:12" ht="16.5" customHeight="1">
      <c r="A144" s="24"/>
      <c r="B144" s="82" t="s">
        <v>43</v>
      </c>
      <c r="C144" s="53"/>
      <c r="D144" s="53"/>
      <c r="E144" s="45">
        <v>4430</v>
      </c>
      <c r="F144" s="55">
        <f t="shared" si="6"/>
        <v>2600</v>
      </c>
      <c r="G144" s="46"/>
      <c r="H144" s="46"/>
      <c r="I144" s="46"/>
      <c r="J144" s="46"/>
      <c r="K144" s="46"/>
      <c r="L144" s="46">
        <v>2600</v>
      </c>
    </row>
    <row r="145" spans="1:12" ht="16.5" customHeight="1">
      <c r="A145" s="24"/>
      <c r="B145" s="82" t="s">
        <v>44</v>
      </c>
      <c r="C145" s="53"/>
      <c r="D145" s="53"/>
      <c r="E145" s="45">
        <v>4440</v>
      </c>
      <c r="F145" s="55">
        <f>SUM(L145)</f>
        <v>73471</v>
      </c>
      <c r="G145" s="46"/>
      <c r="H145" s="46"/>
      <c r="I145" s="46"/>
      <c r="J145" s="46"/>
      <c r="K145" s="46"/>
      <c r="L145" s="46">
        <v>73471</v>
      </c>
    </row>
    <row r="146" spans="1:12" ht="16.5" customHeight="1">
      <c r="A146" s="24"/>
      <c r="B146" s="124" t="s">
        <v>72</v>
      </c>
      <c r="C146" s="53"/>
      <c r="D146" s="53"/>
      <c r="E146" s="45">
        <v>4580</v>
      </c>
      <c r="F146" s="55">
        <f>SUM(L146)</f>
        <v>29</v>
      </c>
      <c r="G146" s="46"/>
      <c r="H146" s="46"/>
      <c r="I146" s="46"/>
      <c r="J146" s="46"/>
      <c r="K146" s="46"/>
      <c r="L146" s="46">
        <v>29</v>
      </c>
    </row>
    <row r="147" spans="1:12" ht="16.5" customHeight="1">
      <c r="A147" s="24"/>
      <c r="B147" s="82" t="s">
        <v>93</v>
      </c>
      <c r="C147" s="53"/>
      <c r="D147" s="53"/>
      <c r="E147" s="45">
        <v>4610</v>
      </c>
      <c r="F147" s="55">
        <f>SUM(L147)</f>
        <v>3000</v>
      </c>
      <c r="G147" s="46"/>
      <c r="H147" s="46"/>
      <c r="I147" s="46"/>
      <c r="J147" s="46"/>
      <c r="K147" s="46"/>
      <c r="L147" s="46">
        <v>3000</v>
      </c>
    </row>
    <row r="148" spans="1:12" ht="16.5" customHeight="1">
      <c r="A148" s="24"/>
      <c r="B148" s="83" t="s">
        <v>45</v>
      </c>
      <c r="C148" s="53"/>
      <c r="D148" s="53"/>
      <c r="E148" s="45">
        <v>4700</v>
      </c>
      <c r="F148" s="55">
        <f t="shared" si="6"/>
        <v>2000</v>
      </c>
      <c r="G148" s="46"/>
      <c r="H148" s="46"/>
      <c r="I148" s="46"/>
      <c r="J148" s="46"/>
      <c r="K148" s="46"/>
      <c r="L148" s="46">
        <v>2000</v>
      </c>
    </row>
    <row r="149" spans="1:12" ht="3.75" customHeight="1">
      <c r="A149" s="24"/>
      <c r="B149" s="82"/>
      <c r="C149" s="53"/>
      <c r="D149" s="53"/>
      <c r="E149" s="45"/>
      <c r="F149" s="55"/>
      <c r="G149" s="46"/>
      <c r="H149" s="46"/>
      <c r="I149" s="46"/>
      <c r="J149" s="46"/>
      <c r="K149" s="46"/>
      <c r="L149" s="46"/>
    </row>
    <row r="150" spans="1:12" ht="16.5" customHeight="1">
      <c r="A150" s="24" t="s">
        <v>57</v>
      </c>
      <c r="B150" s="82" t="s">
        <v>70</v>
      </c>
      <c r="C150" s="53"/>
      <c r="D150" s="53"/>
      <c r="E150" s="45"/>
      <c r="F150" s="55"/>
      <c r="G150" s="46"/>
      <c r="H150" s="46"/>
      <c r="I150" s="46"/>
      <c r="J150" s="46"/>
      <c r="K150" s="46"/>
      <c r="L150" s="46"/>
    </row>
    <row r="151" spans="1:12" ht="16.5" customHeight="1">
      <c r="A151" s="24"/>
      <c r="B151" s="82" t="s">
        <v>69</v>
      </c>
      <c r="C151" s="53"/>
      <c r="D151" s="45">
        <v>80110</v>
      </c>
      <c r="E151" s="45"/>
      <c r="F151" s="125">
        <f>F154+F156</f>
        <v>28420</v>
      </c>
      <c r="G151" s="46"/>
      <c r="H151" s="46"/>
      <c r="I151" s="46"/>
      <c r="J151" s="46"/>
      <c r="K151" s="46"/>
      <c r="L151" s="126">
        <f>L154+L156</f>
        <v>28420</v>
      </c>
    </row>
    <row r="152" spans="1:12" ht="16.5" customHeight="1">
      <c r="A152" s="45"/>
      <c r="B152" s="82" t="s">
        <v>71</v>
      </c>
      <c r="C152" s="53"/>
      <c r="D152" s="45"/>
      <c r="E152" s="45"/>
      <c r="F152" s="62">
        <f>L152</f>
        <v>2500</v>
      </c>
      <c r="G152" s="46"/>
      <c r="H152" s="46"/>
      <c r="I152" s="46"/>
      <c r="J152" s="46"/>
      <c r="K152" s="46"/>
      <c r="L152" s="145">
        <v>2500</v>
      </c>
    </row>
    <row r="153" spans="1:12" ht="16.5" customHeight="1">
      <c r="A153" s="24"/>
      <c r="B153" s="82" t="s">
        <v>78</v>
      </c>
      <c r="C153" s="53"/>
      <c r="D153" s="53"/>
      <c r="E153" s="45"/>
      <c r="F153" s="62">
        <f>L153</f>
        <v>25920</v>
      </c>
      <c r="G153" s="46"/>
      <c r="H153" s="46"/>
      <c r="I153" s="46"/>
      <c r="J153" s="46"/>
      <c r="K153" s="46"/>
      <c r="L153" s="145">
        <v>25920</v>
      </c>
    </row>
    <row r="154" spans="1:12" ht="16.5" customHeight="1">
      <c r="A154" s="24"/>
      <c r="B154" s="82" t="s">
        <v>75</v>
      </c>
      <c r="C154" s="53"/>
      <c r="D154" s="53"/>
      <c r="E154" s="45">
        <v>4210</v>
      </c>
      <c r="F154" s="122">
        <f>L154</f>
        <v>8828</v>
      </c>
      <c r="G154" s="46"/>
      <c r="H154" s="46"/>
      <c r="I154" s="46"/>
      <c r="J154" s="46"/>
      <c r="K154" s="46"/>
      <c r="L154" s="46">
        <v>8828</v>
      </c>
    </row>
    <row r="155" spans="1:12" ht="16.5" customHeight="1">
      <c r="A155" s="24"/>
      <c r="B155" s="82" t="s">
        <v>76</v>
      </c>
      <c r="C155" s="53"/>
      <c r="D155" s="53"/>
      <c r="E155" s="45"/>
      <c r="F155" s="122"/>
      <c r="G155" s="46"/>
      <c r="H155" s="46"/>
      <c r="I155" s="46"/>
      <c r="J155" s="46"/>
      <c r="K155" s="46"/>
      <c r="L155" s="46"/>
    </row>
    <row r="156" spans="1:12" ht="16.5" customHeight="1">
      <c r="A156" s="24"/>
      <c r="B156" s="82" t="s">
        <v>77</v>
      </c>
      <c r="C156" s="53"/>
      <c r="D156" s="53"/>
      <c r="E156" s="45">
        <v>4240</v>
      </c>
      <c r="F156" s="122">
        <f>L156</f>
        <v>19592</v>
      </c>
      <c r="G156" s="46"/>
      <c r="H156" s="46"/>
      <c r="I156" s="46"/>
      <c r="J156" s="46"/>
      <c r="K156" s="46"/>
      <c r="L156" s="46">
        <v>19592</v>
      </c>
    </row>
    <row r="157" spans="1:12" ht="6" customHeight="1">
      <c r="A157" s="24"/>
      <c r="B157" s="82"/>
      <c r="C157" s="53"/>
      <c r="D157" s="53"/>
      <c r="E157" s="45"/>
      <c r="F157" s="55"/>
      <c r="G157" s="46"/>
      <c r="H157" s="46"/>
      <c r="I157" s="46"/>
      <c r="J157" s="46"/>
      <c r="K157" s="46"/>
      <c r="L157" s="46"/>
    </row>
    <row r="158" spans="1:12" ht="16.5" customHeight="1">
      <c r="A158" s="45">
        <v>5</v>
      </c>
      <c r="B158" s="50" t="s">
        <v>17</v>
      </c>
      <c r="C158" s="45"/>
      <c r="D158" s="45">
        <v>80110</v>
      </c>
      <c r="E158" s="45"/>
      <c r="F158" s="116">
        <f>SUM(L158)</f>
        <v>258500</v>
      </c>
      <c r="G158" s="63"/>
      <c r="H158" s="63"/>
      <c r="I158" s="63"/>
      <c r="J158" s="63"/>
      <c r="K158" s="63"/>
      <c r="L158" s="63">
        <f>SUM(L159+L160+L169+L170+L171+L172+L173+L175+L176+L177+L178+L179+L180+L181+L182)</f>
        <v>258500</v>
      </c>
    </row>
    <row r="159" spans="1:12" ht="16.5" customHeight="1">
      <c r="A159" s="24"/>
      <c r="B159" s="82" t="s">
        <v>55</v>
      </c>
      <c r="C159" s="53"/>
      <c r="D159" s="54"/>
      <c r="E159" s="45">
        <v>3020</v>
      </c>
      <c r="F159" s="88">
        <f>SUM(L159)</f>
        <v>700</v>
      </c>
      <c r="G159" s="46"/>
      <c r="H159" s="46"/>
      <c r="I159" s="46"/>
      <c r="J159" s="46"/>
      <c r="K159" s="46"/>
      <c r="L159" s="46">
        <v>700</v>
      </c>
    </row>
    <row r="160" spans="1:12" ht="16.5" customHeight="1">
      <c r="A160" s="24"/>
      <c r="B160" s="110" t="s">
        <v>28</v>
      </c>
      <c r="C160" s="53"/>
      <c r="D160" s="54"/>
      <c r="E160" s="45">
        <v>4010</v>
      </c>
      <c r="F160" s="88">
        <f>SUM(L160)</f>
        <v>118026</v>
      </c>
      <c r="G160" s="46"/>
      <c r="H160" s="46"/>
      <c r="I160" s="46"/>
      <c r="J160" s="46"/>
      <c r="K160" s="46"/>
      <c r="L160" s="46">
        <v>118026</v>
      </c>
    </row>
    <row r="161" spans="1:12" ht="4.5" customHeight="1">
      <c r="A161" s="28"/>
      <c r="B161" s="202"/>
      <c r="C161" s="201"/>
      <c r="D161" s="202"/>
      <c r="E161" s="201"/>
      <c r="F161" s="202"/>
      <c r="G161" s="207"/>
      <c r="H161" s="202"/>
      <c r="I161" s="201"/>
      <c r="J161" s="202"/>
      <c r="K161" s="201"/>
      <c r="L161" s="202"/>
    </row>
    <row r="162" spans="1:12" ht="2.25" customHeight="1" hidden="1">
      <c r="A162" s="28"/>
      <c r="B162" s="90"/>
      <c r="C162" s="91"/>
      <c r="D162" s="120"/>
      <c r="E162" s="92"/>
      <c r="F162" s="142"/>
      <c r="G162" s="94"/>
      <c r="H162" s="94"/>
      <c r="I162" s="94"/>
      <c r="J162" s="94"/>
      <c r="K162" s="94"/>
      <c r="L162" s="94"/>
    </row>
    <row r="163" spans="1:12" ht="6" customHeight="1">
      <c r="A163" s="35"/>
      <c r="B163" s="82"/>
      <c r="C163" s="54"/>
      <c r="D163" s="54"/>
      <c r="E163" s="76"/>
      <c r="F163" s="55"/>
      <c r="G163" s="89"/>
      <c r="H163" s="89"/>
      <c r="I163" s="89"/>
      <c r="J163" s="89"/>
      <c r="K163" s="89"/>
      <c r="L163" s="89"/>
    </row>
    <row r="164" spans="1:12" ht="7.5" customHeight="1" thickBot="1">
      <c r="A164" s="35"/>
      <c r="B164" s="82"/>
      <c r="C164" s="54"/>
      <c r="D164" s="54"/>
      <c r="E164" s="76"/>
      <c r="F164" s="55"/>
      <c r="G164" s="89"/>
      <c r="H164" s="89"/>
      <c r="I164" s="89"/>
      <c r="J164" s="89"/>
      <c r="K164" s="89"/>
      <c r="L164" s="89"/>
    </row>
    <row r="165" spans="1:12" ht="20.25" customHeight="1">
      <c r="A165" s="216" t="s">
        <v>2</v>
      </c>
      <c r="B165" s="218" t="s">
        <v>4</v>
      </c>
      <c r="C165" s="220" t="s">
        <v>3</v>
      </c>
      <c r="D165" s="221"/>
      <c r="E165" s="222"/>
      <c r="F165" s="218" t="s">
        <v>8</v>
      </c>
      <c r="G165" s="223" t="s">
        <v>9</v>
      </c>
      <c r="H165" s="212" t="s">
        <v>10</v>
      </c>
      <c r="I165" s="212" t="s">
        <v>11</v>
      </c>
      <c r="J165" s="212" t="s">
        <v>12</v>
      </c>
      <c r="K165" s="214" t="s">
        <v>13</v>
      </c>
      <c r="L165" s="212" t="s">
        <v>14</v>
      </c>
    </row>
    <row r="166" spans="1:12" ht="21.75" customHeight="1" thickBot="1">
      <c r="A166" s="217"/>
      <c r="B166" s="219"/>
      <c r="C166" s="22" t="s">
        <v>5</v>
      </c>
      <c r="D166" s="22" t="s">
        <v>6</v>
      </c>
      <c r="E166" s="38" t="s">
        <v>7</v>
      </c>
      <c r="F166" s="219"/>
      <c r="G166" s="224"/>
      <c r="H166" s="213"/>
      <c r="I166" s="213"/>
      <c r="J166" s="213"/>
      <c r="K166" s="215"/>
      <c r="L166" s="213"/>
    </row>
    <row r="167" spans="1:12" ht="16.5" customHeight="1">
      <c r="A167" s="95">
        <v>1</v>
      </c>
      <c r="B167" s="96">
        <v>2</v>
      </c>
      <c r="C167" s="95">
        <v>3</v>
      </c>
      <c r="D167" s="95">
        <v>4</v>
      </c>
      <c r="E167" s="95">
        <v>5</v>
      </c>
      <c r="F167" s="95">
        <v>6</v>
      </c>
      <c r="G167" s="97">
        <v>7</v>
      </c>
      <c r="H167" s="98">
        <v>8</v>
      </c>
      <c r="I167" s="98">
        <v>9</v>
      </c>
      <c r="J167" s="99">
        <v>10</v>
      </c>
      <c r="K167" s="95">
        <v>11</v>
      </c>
      <c r="L167" s="95">
        <v>12</v>
      </c>
    </row>
    <row r="168" spans="1:12" ht="8.25" customHeight="1">
      <c r="A168" s="188"/>
      <c r="B168" s="189"/>
      <c r="C168" s="188"/>
      <c r="D168" s="189"/>
      <c r="E168" s="188"/>
      <c r="F168" s="192"/>
      <c r="G168" s="211"/>
      <c r="H168" s="191"/>
      <c r="I168" s="191"/>
      <c r="J168" s="188"/>
      <c r="K168" s="188"/>
      <c r="L168" s="188"/>
    </row>
    <row r="169" spans="1:12" ht="16.5" customHeight="1">
      <c r="A169" s="188"/>
      <c r="B169" s="82" t="s">
        <v>29</v>
      </c>
      <c r="C169" s="53"/>
      <c r="D169" s="54"/>
      <c r="E169" s="45">
        <v>4040</v>
      </c>
      <c r="F169" s="88">
        <f>SUM(L169)</f>
        <v>10074</v>
      </c>
      <c r="G169" s="46"/>
      <c r="H169" s="46"/>
      <c r="I169" s="46"/>
      <c r="J169" s="46"/>
      <c r="K169" s="46"/>
      <c r="L169" s="46">
        <v>10074</v>
      </c>
    </row>
    <row r="170" spans="1:12" ht="16.5" customHeight="1">
      <c r="A170" s="188"/>
      <c r="B170" s="82" t="s">
        <v>30</v>
      </c>
      <c r="C170" s="53"/>
      <c r="D170" s="54"/>
      <c r="E170" s="45">
        <v>4110</v>
      </c>
      <c r="F170" s="88">
        <f>SUM(L170)</f>
        <v>22500</v>
      </c>
      <c r="G170" s="46"/>
      <c r="H170" s="46"/>
      <c r="I170" s="46"/>
      <c r="J170" s="46"/>
      <c r="K170" s="46"/>
      <c r="L170" s="46">
        <v>22500</v>
      </c>
    </row>
    <row r="171" spans="1:12" ht="16.5" customHeight="1">
      <c r="A171" s="188"/>
      <c r="B171" s="82" t="s">
        <v>31</v>
      </c>
      <c r="C171" s="53"/>
      <c r="D171" s="54"/>
      <c r="E171" s="45">
        <v>4120</v>
      </c>
      <c r="F171" s="88">
        <f>SUM(L171)</f>
        <v>3300</v>
      </c>
      <c r="G171" s="46"/>
      <c r="H171" s="46"/>
      <c r="I171" s="46"/>
      <c r="J171" s="46"/>
      <c r="K171" s="46"/>
      <c r="L171" s="46">
        <v>3300</v>
      </c>
    </row>
    <row r="172" spans="1:12" ht="16.5" customHeight="1">
      <c r="A172" s="24"/>
      <c r="B172" s="82" t="s">
        <v>32</v>
      </c>
      <c r="C172" s="53"/>
      <c r="D172" s="54"/>
      <c r="E172" s="45">
        <v>4170</v>
      </c>
      <c r="F172" s="88">
        <f>SUM(L172)</f>
        <v>8000</v>
      </c>
      <c r="G172" s="46"/>
      <c r="H172" s="46"/>
      <c r="I172" s="46"/>
      <c r="J172" s="46"/>
      <c r="K172" s="46"/>
      <c r="L172" s="46">
        <v>8000</v>
      </c>
    </row>
    <row r="173" spans="1:12" ht="16.5" customHeight="1">
      <c r="A173" s="24"/>
      <c r="B173" s="82" t="s">
        <v>33</v>
      </c>
      <c r="C173" s="53"/>
      <c r="D173" s="54"/>
      <c r="E173" s="45">
        <v>4210</v>
      </c>
      <c r="F173" s="88">
        <f>SUM(L173)</f>
        <v>13000</v>
      </c>
      <c r="G173" s="46"/>
      <c r="H173" s="46"/>
      <c r="I173" s="46"/>
      <c r="J173" s="46"/>
      <c r="K173" s="46"/>
      <c r="L173" s="46">
        <v>13000</v>
      </c>
    </row>
    <row r="174" spans="1:12" ht="16.5" customHeight="1">
      <c r="A174" s="24"/>
      <c r="B174" s="82" t="s">
        <v>34</v>
      </c>
      <c r="C174" s="53"/>
      <c r="D174" s="54"/>
      <c r="E174" s="45"/>
      <c r="F174" s="88"/>
      <c r="G174" s="46"/>
      <c r="H174" s="46"/>
      <c r="I174" s="46"/>
      <c r="J174" s="46"/>
      <c r="K174" s="46"/>
      <c r="L174" s="46"/>
    </row>
    <row r="175" spans="1:12" ht="16.5" customHeight="1">
      <c r="A175" s="24"/>
      <c r="B175" s="82" t="s">
        <v>35</v>
      </c>
      <c r="C175" s="53"/>
      <c r="D175" s="53"/>
      <c r="E175" s="45">
        <v>4240</v>
      </c>
      <c r="F175" s="88">
        <f>SUM(L175)</f>
        <v>2800</v>
      </c>
      <c r="G175" s="46"/>
      <c r="H175" s="46"/>
      <c r="I175" s="46"/>
      <c r="J175" s="46"/>
      <c r="K175" s="46"/>
      <c r="L175" s="46">
        <v>2800</v>
      </c>
    </row>
    <row r="176" spans="1:12" ht="16.5" customHeight="1">
      <c r="A176" s="24"/>
      <c r="B176" s="82" t="s">
        <v>36</v>
      </c>
      <c r="C176" s="53"/>
      <c r="D176" s="54"/>
      <c r="E176" s="45">
        <v>4260</v>
      </c>
      <c r="F176" s="88">
        <f aca="true" t="shared" si="7" ref="F176:F182">SUM(L176)</f>
        <v>65000</v>
      </c>
      <c r="G176" s="46"/>
      <c r="H176" s="46"/>
      <c r="I176" s="46"/>
      <c r="J176" s="46"/>
      <c r="K176" s="46"/>
      <c r="L176" s="46">
        <v>65000</v>
      </c>
    </row>
    <row r="177" spans="1:12" ht="16.5" customHeight="1">
      <c r="A177" s="24"/>
      <c r="B177" s="82" t="s">
        <v>37</v>
      </c>
      <c r="C177" s="53"/>
      <c r="D177" s="54"/>
      <c r="E177" s="45">
        <v>4270</v>
      </c>
      <c r="F177" s="88">
        <f t="shared" si="7"/>
        <v>3000</v>
      </c>
      <c r="G177" s="46"/>
      <c r="H177" s="46"/>
      <c r="I177" s="46"/>
      <c r="J177" s="46"/>
      <c r="K177" s="46"/>
      <c r="L177" s="46">
        <v>3000</v>
      </c>
    </row>
    <row r="178" spans="1:12" ht="16.5" customHeight="1">
      <c r="A178" s="24"/>
      <c r="B178" s="82" t="s">
        <v>39</v>
      </c>
      <c r="C178" s="53"/>
      <c r="D178" s="54"/>
      <c r="E178" s="45">
        <v>4300</v>
      </c>
      <c r="F178" s="88">
        <f t="shared" si="7"/>
        <v>2500</v>
      </c>
      <c r="G178" s="46"/>
      <c r="H178" s="46"/>
      <c r="I178" s="46"/>
      <c r="J178" s="46"/>
      <c r="K178" s="46"/>
      <c r="L178" s="46">
        <v>2500</v>
      </c>
    </row>
    <row r="179" spans="1:12" ht="16.5" customHeight="1">
      <c r="A179" s="24"/>
      <c r="B179" s="83" t="s">
        <v>42</v>
      </c>
      <c r="C179" s="53"/>
      <c r="D179" s="54"/>
      <c r="E179" s="45">
        <v>4410</v>
      </c>
      <c r="F179" s="88">
        <f t="shared" si="7"/>
        <v>2000</v>
      </c>
      <c r="G179" s="46"/>
      <c r="H179" s="46"/>
      <c r="I179" s="46"/>
      <c r="J179" s="46"/>
      <c r="K179" s="46"/>
      <c r="L179" s="46">
        <v>2000</v>
      </c>
    </row>
    <row r="180" spans="1:12" ht="16.5" customHeight="1">
      <c r="A180" s="24"/>
      <c r="B180" s="82" t="s">
        <v>43</v>
      </c>
      <c r="C180" s="53"/>
      <c r="D180" s="54"/>
      <c r="E180" s="45">
        <v>4430</v>
      </c>
      <c r="F180" s="88">
        <v>2000</v>
      </c>
      <c r="G180" s="46"/>
      <c r="H180" s="46"/>
      <c r="I180" s="46"/>
      <c r="J180" s="46"/>
      <c r="K180" s="46"/>
      <c r="L180" s="46">
        <v>2000</v>
      </c>
    </row>
    <row r="181" spans="1:12" ht="16.5" customHeight="1">
      <c r="A181" s="24"/>
      <c r="B181" s="82" t="s">
        <v>44</v>
      </c>
      <c r="C181" s="53"/>
      <c r="D181" s="54"/>
      <c r="E181" s="45">
        <v>4440</v>
      </c>
      <c r="F181" s="88">
        <f t="shared" si="7"/>
        <v>4600</v>
      </c>
      <c r="G181" s="46"/>
      <c r="H181" s="46"/>
      <c r="I181" s="46"/>
      <c r="J181" s="46"/>
      <c r="K181" s="46"/>
      <c r="L181" s="46">
        <v>4600</v>
      </c>
    </row>
    <row r="182" spans="1:12" ht="16.5" customHeight="1">
      <c r="A182" s="24"/>
      <c r="B182" s="83" t="s">
        <v>45</v>
      </c>
      <c r="C182" s="13"/>
      <c r="D182" s="14"/>
      <c r="E182" s="45">
        <v>4700</v>
      </c>
      <c r="F182" s="88">
        <f t="shared" si="7"/>
        <v>1000</v>
      </c>
      <c r="G182" s="21"/>
      <c r="H182" s="21"/>
      <c r="I182" s="21"/>
      <c r="J182" s="21"/>
      <c r="K182" s="21"/>
      <c r="L182" s="46">
        <v>1000</v>
      </c>
    </row>
    <row r="183" spans="1:12" ht="7.5" customHeight="1">
      <c r="A183" s="24"/>
      <c r="B183" s="25"/>
      <c r="C183" s="24"/>
      <c r="D183" s="24"/>
      <c r="E183" s="24"/>
      <c r="F183" s="27"/>
      <c r="G183" s="102"/>
      <c r="H183" s="102"/>
      <c r="I183" s="102"/>
      <c r="J183" s="102"/>
      <c r="K183" s="102"/>
      <c r="L183" s="102"/>
    </row>
    <row r="184" spans="1:12" ht="18.75" customHeight="1">
      <c r="A184" s="45">
        <v>6</v>
      </c>
      <c r="B184" s="50" t="s">
        <v>18</v>
      </c>
      <c r="C184" s="45"/>
      <c r="D184" s="45">
        <v>80113</v>
      </c>
      <c r="E184" s="45"/>
      <c r="F184" s="84">
        <f>SUM(G184:L184)</f>
        <v>348800</v>
      </c>
      <c r="G184" s="63">
        <f aca="true" t="shared" si="8" ref="G184:L184">SUM(G185:G195)</f>
        <v>65500</v>
      </c>
      <c r="H184" s="63">
        <f t="shared" si="8"/>
        <v>133600</v>
      </c>
      <c r="I184" s="63">
        <f t="shared" si="8"/>
        <v>23400</v>
      </c>
      <c r="J184" s="63">
        <f t="shared" si="8"/>
        <v>15500</v>
      </c>
      <c r="K184" s="63">
        <f t="shared" si="8"/>
        <v>6000</v>
      </c>
      <c r="L184" s="63">
        <f t="shared" si="8"/>
        <v>104800</v>
      </c>
    </row>
    <row r="185" spans="1:12" ht="16.5" customHeight="1">
      <c r="A185" s="45"/>
      <c r="B185" s="82" t="s">
        <v>55</v>
      </c>
      <c r="C185" s="53"/>
      <c r="D185" s="53"/>
      <c r="E185" s="45">
        <v>3020</v>
      </c>
      <c r="F185" s="55">
        <f>SUM(G185:L185)</f>
        <v>1000</v>
      </c>
      <c r="G185" s="46"/>
      <c r="H185" s="46">
        <v>1000</v>
      </c>
      <c r="I185" s="46"/>
      <c r="J185" s="46"/>
      <c r="K185" s="46"/>
      <c r="L185" s="46"/>
    </row>
    <row r="186" spans="1:12" ht="16.5" customHeight="1">
      <c r="A186" s="45"/>
      <c r="B186" s="82" t="s">
        <v>28</v>
      </c>
      <c r="C186" s="53"/>
      <c r="D186" s="54"/>
      <c r="E186" s="45">
        <v>4010</v>
      </c>
      <c r="F186" s="55">
        <f aca="true" t="shared" si="9" ref="F186:F195">SUM(G186:L186)</f>
        <v>32646</v>
      </c>
      <c r="G186" s="46"/>
      <c r="H186" s="46">
        <v>32646</v>
      </c>
      <c r="I186" s="46"/>
      <c r="J186" s="46"/>
      <c r="K186" s="46"/>
      <c r="L186" s="46"/>
    </row>
    <row r="187" spans="1:12" ht="16.5" customHeight="1">
      <c r="A187" s="45"/>
      <c r="B187" s="82" t="s">
        <v>29</v>
      </c>
      <c r="C187" s="53"/>
      <c r="D187" s="54"/>
      <c r="E187" s="45">
        <v>4040</v>
      </c>
      <c r="F187" s="55">
        <f t="shared" si="9"/>
        <v>2654</v>
      </c>
      <c r="G187" s="46"/>
      <c r="H187" s="46">
        <v>2654</v>
      </c>
      <c r="I187" s="46"/>
      <c r="J187" s="46"/>
      <c r="K187" s="46"/>
      <c r="L187" s="46"/>
    </row>
    <row r="188" spans="1:12" ht="16.5" customHeight="1">
      <c r="A188" s="45"/>
      <c r="B188" s="82" t="s">
        <v>30</v>
      </c>
      <c r="C188" s="53"/>
      <c r="D188" s="54"/>
      <c r="E188" s="45">
        <v>4110</v>
      </c>
      <c r="F188" s="55">
        <f t="shared" si="9"/>
        <v>16920</v>
      </c>
      <c r="G188" s="46">
        <v>1660</v>
      </c>
      <c r="H188" s="46">
        <v>8500</v>
      </c>
      <c r="I188" s="46">
        <v>2100</v>
      </c>
      <c r="J188" s="46">
        <v>1220</v>
      </c>
      <c r="K188" s="46"/>
      <c r="L188" s="46">
        <v>3440</v>
      </c>
    </row>
    <row r="189" spans="1:12" ht="16.5" customHeight="1">
      <c r="A189" s="45"/>
      <c r="B189" s="82" t="s">
        <v>31</v>
      </c>
      <c r="C189" s="53"/>
      <c r="D189" s="54"/>
      <c r="E189" s="45">
        <v>4120</v>
      </c>
      <c r="F189" s="55">
        <f t="shared" si="9"/>
        <v>2420</v>
      </c>
      <c r="G189" s="46">
        <v>240</v>
      </c>
      <c r="H189" s="46">
        <v>1200</v>
      </c>
      <c r="I189" s="46">
        <v>300</v>
      </c>
      <c r="J189" s="46">
        <v>180</v>
      </c>
      <c r="K189" s="46"/>
      <c r="L189" s="46">
        <v>500</v>
      </c>
    </row>
    <row r="190" spans="1:12" ht="16.5" customHeight="1">
      <c r="A190" s="45"/>
      <c r="B190" s="82" t="s">
        <v>32</v>
      </c>
      <c r="C190" s="53"/>
      <c r="D190" s="54"/>
      <c r="E190" s="45">
        <v>4170</v>
      </c>
      <c r="F190" s="55">
        <f t="shared" si="9"/>
        <v>60260</v>
      </c>
      <c r="G190" s="46">
        <v>9600</v>
      </c>
      <c r="H190" s="46">
        <v>14400</v>
      </c>
      <c r="I190" s="46">
        <v>9000</v>
      </c>
      <c r="J190" s="46">
        <v>7100</v>
      </c>
      <c r="K190" s="46"/>
      <c r="L190" s="46">
        <v>20160</v>
      </c>
    </row>
    <row r="191" spans="1:12" ht="16.5" customHeight="1">
      <c r="A191" s="45"/>
      <c r="B191" s="82" t="s">
        <v>33</v>
      </c>
      <c r="C191" s="53"/>
      <c r="D191" s="54"/>
      <c r="E191" s="45">
        <v>4210</v>
      </c>
      <c r="F191" s="55">
        <f t="shared" si="9"/>
        <v>45000</v>
      </c>
      <c r="G191" s="46"/>
      <c r="H191" s="46">
        <v>45000</v>
      </c>
      <c r="I191" s="46"/>
      <c r="J191" s="46"/>
      <c r="K191" s="46"/>
      <c r="L191" s="46"/>
    </row>
    <row r="192" spans="1:12" ht="16.5" customHeight="1">
      <c r="A192" s="45"/>
      <c r="B192" s="82" t="s">
        <v>37</v>
      </c>
      <c r="C192" s="53"/>
      <c r="D192" s="54"/>
      <c r="E192" s="45">
        <v>4270</v>
      </c>
      <c r="F192" s="55">
        <f t="shared" si="9"/>
        <v>2500</v>
      </c>
      <c r="G192" s="46"/>
      <c r="H192" s="46">
        <v>2500</v>
      </c>
      <c r="I192" s="46"/>
      <c r="J192" s="46"/>
      <c r="K192" s="46"/>
      <c r="L192" s="46"/>
    </row>
    <row r="193" spans="1:12" ht="16.5" customHeight="1">
      <c r="A193" s="45"/>
      <c r="B193" s="82" t="s">
        <v>39</v>
      </c>
      <c r="C193" s="53"/>
      <c r="D193" s="54"/>
      <c r="E193" s="45">
        <v>4300</v>
      </c>
      <c r="F193" s="55">
        <f t="shared" si="9"/>
        <v>180700</v>
      </c>
      <c r="G193" s="46">
        <v>54000</v>
      </c>
      <c r="H193" s="46">
        <v>21000</v>
      </c>
      <c r="I193" s="46">
        <v>12000</v>
      </c>
      <c r="J193" s="46">
        <v>7000</v>
      </c>
      <c r="K193" s="46">
        <v>6000</v>
      </c>
      <c r="L193" s="46">
        <v>80700</v>
      </c>
    </row>
    <row r="194" spans="1:12" ht="16.5" customHeight="1">
      <c r="A194" s="45"/>
      <c r="B194" s="82" t="s">
        <v>43</v>
      </c>
      <c r="C194" s="53"/>
      <c r="D194" s="54"/>
      <c r="E194" s="45">
        <v>4430</v>
      </c>
      <c r="F194" s="55">
        <f t="shared" si="9"/>
        <v>3500</v>
      </c>
      <c r="G194" s="46"/>
      <c r="H194" s="46">
        <v>3500</v>
      </c>
      <c r="I194" s="46"/>
      <c r="J194" s="46"/>
      <c r="K194" s="46"/>
      <c r="L194" s="46"/>
    </row>
    <row r="195" spans="1:12" ht="16.5" customHeight="1">
      <c r="A195" s="45"/>
      <c r="B195" s="82" t="s">
        <v>44</v>
      </c>
      <c r="C195" s="53"/>
      <c r="D195" s="54"/>
      <c r="E195" s="45">
        <v>4440</v>
      </c>
      <c r="F195" s="55">
        <f t="shared" si="9"/>
        <v>1200</v>
      </c>
      <c r="G195" s="46"/>
      <c r="H195" s="46">
        <v>1200</v>
      </c>
      <c r="I195" s="46"/>
      <c r="J195" s="46"/>
      <c r="K195" s="46"/>
      <c r="L195" s="46"/>
    </row>
    <row r="196" spans="1:12" ht="7.5" customHeight="1">
      <c r="A196" s="45"/>
      <c r="B196" s="50"/>
      <c r="C196" s="45"/>
      <c r="D196" s="45"/>
      <c r="E196" s="45"/>
      <c r="F196" s="62"/>
      <c r="G196" s="100"/>
      <c r="H196" s="59"/>
      <c r="I196" s="59"/>
      <c r="J196" s="59"/>
      <c r="K196" s="59"/>
      <c r="L196" s="59"/>
    </row>
    <row r="197" spans="1:12" ht="18.75" customHeight="1">
      <c r="A197" s="45">
        <v>7</v>
      </c>
      <c r="B197" s="50" t="s">
        <v>19</v>
      </c>
      <c r="C197" s="45"/>
      <c r="D197" s="45">
        <v>80146</v>
      </c>
      <c r="E197" s="45">
        <v>4700</v>
      </c>
      <c r="F197" s="63">
        <f aca="true" t="shared" si="10" ref="F197:L197">SUM(F198+F199+F200+F201+F202)</f>
        <v>31156</v>
      </c>
      <c r="G197" s="63">
        <f t="shared" si="10"/>
        <v>6208</v>
      </c>
      <c r="H197" s="63">
        <f t="shared" si="10"/>
        <v>3700</v>
      </c>
      <c r="I197" s="63">
        <f t="shared" si="10"/>
        <v>4541</v>
      </c>
      <c r="J197" s="63">
        <f t="shared" si="10"/>
        <v>3230</v>
      </c>
      <c r="K197" s="63">
        <f t="shared" si="10"/>
        <v>3000</v>
      </c>
      <c r="L197" s="63">
        <f t="shared" si="10"/>
        <v>10477</v>
      </c>
    </row>
    <row r="198" spans="1:12" ht="16.5" customHeight="1">
      <c r="A198" s="45"/>
      <c r="B198" s="114" t="s">
        <v>32</v>
      </c>
      <c r="C198" s="45"/>
      <c r="D198" s="45"/>
      <c r="E198" s="45">
        <v>4170</v>
      </c>
      <c r="F198" s="55">
        <f>SUM(G198:L198)</f>
        <v>400</v>
      </c>
      <c r="G198" s="46">
        <v>400</v>
      </c>
      <c r="H198" s="101"/>
      <c r="I198" s="101"/>
      <c r="J198" s="101"/>
      <c r="K198" s="101"/>
      <c r="L198" s="101"/>
    </row>
    <row r="199" spans="1:12" ht="16.5" customHeight="1">
      <c r="A199" s="45"/>
      <c r="B199" s="114" t="s">
        <v>33</v>
      </c>
      <c r="C199" s="45"/>
      <c r="D199" s="45"/>
      <c r="E199" s="45">
        <v>4210</v>
      </c>
      <c r="F199" s="55">
        <f>SUM(G199:L199)</f>
        <v>6172</v>
      </c>
      <c r="G199" s="46">
        <v>1042</v>
      </c>
      <c r="H199" s="46">
        <v>700</v>
      </c>
      <c r="I199" s="46">
        <v>500</v>
      </c>
      <c r="J199" s="46">
        <v>530</v>
      </c>
      <c r="K199" s="46">
        <v>1400</v>
      </c>
      <c r="L199" s="46">
        <v>2000</v>
      </c>
    </row>
    <row r="200" spans="1:12" ht="16.5" customHeight="1">
      <c r="A200" s="45"/>
      <c r="B200" s="114" t="s">
        <v>50</v>
      </c>
      <c r="C200" s="45"/>
      <c r="D200" s="45"/>
      <c r="E200" s="45">
        <v>4300</v>
      </c>
      <c r="F200" s="55">
        <f>SUM(G200:L200)</f>
        <v>2200</v>
      </c>
      <c r="G200" s="46"/>
      <c r="H200" s="46"/>
      <c r="I200" s="46"/>
      <c r="J200" s="46">
        <v>1200</v>
      </c>
      <c r="K200" s="46"/>
      <c r="L200" s="46">
        <v>1000</v>
      </c>
    </row>
    <row r="201" spans="1:12" ht="16.5" customHeight="1">
      <c r="A201" s="45"/>
      <c r="B201" s="114" t="s">
        <v>51</v>
      </c>
      <c r="C201" s="45"/>
      <c r="D201" s="45"/>
      <c r="E201" s="45">
        <v>4410</v>
      </c>
      <c r="F201" s="55">
        <f>SUM(G201:L201)</f>
        <v>2484</v>
      </c>
      <c r="G201" s="46">
        <v>666</v>
      </c>
      <c r="H201" s="46"/>
      <c r="I201" s="46">
        <v>541</v>
      </c>
      <c r="J201" s="46">
        <v>100</v>
      </c>
      <c r="K201" s="46">
        <v>200</v>
      </c>
      <c r="L201" s="46">
        <v>977</v>
      </c>
    </row>
    <row r="202" spans="1:12" ht="16.5" customHeight="1">
      <c r="A202" s="45"/>
      <c r="B202" s="114" t="s">
        <v>45</v>
      </c>
      <c r="C202" s="45"/>
      <c r="D202" s="45"/>
      <c r="E202" s="45">
        <v>4700</v>
      </c>
      <c r="F202" s="55">
        <f>SUM(G202:L202)</f>
        <v>19900</v>
      </c>
      <c r="G202" s="46">
        <v>4100</v>
      </c>
      <c r="H202" s="46">
        <v>3000</v>
      </c>
      <c r="I202" s="46">
        <v>3500</v>
      </c>
      <c r="J202" s="46">
        <v>1400</v>
      </c>
      <c r="K202" s="46">
        <v>1400</v>
      </c>
      <c r="L202" s="46">
        <v>6500</v>
      </c>
    </row>
    <row r="203" spans="1:12" ht="7.5" customHeight="1">
      <c r="A203" s="45"/>
      <c r="B203" s="114"/>
      <c r="C203" s="45"/>
      <c r="D203" s="45"/>
      <c r="E203" s="45"/>
      <c r="F203" s="55"/>
      <c r="G203" s="46"/>
      <c r="H203" s="46"/>
      <c r="I203" s="46"/>
      <c r="J203" s="46"/>
      <c r="K203" s="46"/>
      <c r="L203" s="46"/>
    </row>
    <row r="204" spans="1:12" ht="18.75" customHeight="1">
      <c r="A204" s="45">
        <v>8</v>
      </c>
      <c r="B204" s="50" t="s">
        <v>20</v>
      </c>
      <c r="C204" s="45"/>
      <c r="D204" s="45">
        <v>80148</v>
      </c>
      <c r="E204" s="45"/>
      <c r="F204" s="84">
        <f aca="true" t="shared" si="11" ref="F204:F209">SUM(G204:H204)</f>
        <v>409100</v>
      </c>
      <c r="G204" s="51">
        <f>SUM(G205+G206+G207+G208+G209+G210+G211+G212)</f>
        <v>307250</v>
      </c>
      <c r="H204" s="51">
        <f>SUM(H205+H206+H207+H208+H209+H210+H211+H212)</f>
        <v>101850</v>
      </c>
      <c r="I204" s="46"/>
      <c r="J204" s="46"/>
      <c r="K204" s="46"/>
      <c r="L204" s="46"/>
    </row>
    <row r="205" spans="1:12" ht="16.5" customHeight="1">
      <c r="A205" s="45"/>
      <c r="B205" s="82" t="s">
        <v>55</v>
      </c>
      <c r="C205" s="45"/>
      <c r="D205" s="45"/>
      <c r="E205" s="45">
        <v>3020</v>
      </c>
      <c r="F205" s="55">
        <f t="shared" si="11"/>
        <v>900</v>
      </c>
      <c r="G205" s="46">
        <v>400</v>
      </c>
      <c r="H205" s="46">
        <v>500</v>
      </c>
      <c r="I205" s="46"/>
      <c r="J205" s="46"/>
      <c r="K205" s="46"/>
      <c r="L205" s="46"/>
    </row>
    <row r="206" spans="1:12" ht="16.5" customHeight="1">
      <c r="A206" s="45"/>
      <c r="B206" s="82" t="s">
        <v>28</v>
      </c>
      <c r="C206" s="45"/>
      <c r="D206" s="76"/>
      <c r="E206" s="45">
        <v>4010</v>
      </c>
      <c r="F206" s="55">
        <f t="shared" si="11"/>
        <v>167405</v>
      </c>
      <c r="G206" s="46">
        <v>120951</v>
      </c>
      <c r="H206" s="46">
        <v>46454</v>
      </c>
      <c r="I206" s="46"/>
      <c r="J206" s="46"/>
      <c r="K206" s="46"/>
      <c r="L206" s="46"/>
    </row>
    <row r="207" spans="1:12" ht="16.5" customHeight="1">
      <c r="A207" s="45"/>
      <c r="B207" s="82" t="s">
        <v>29</v>
      </c>
      <c r="C207" s="45"/>
      <c r="D207" s="76"/>
      <c r="E207" s="45">
        <v>4040</v>
      </c>
      <c r="F207" s="55">
        <f t="shared" si="11"/>
        <v>12945</v>
      </c>
      <c r="G207" s="46">
        <v>9049</v>
      </c>
      <c r="H207" s="46">
        <v>3896</v>
      </c>
      <c r="I207" s="46"/>
      <c r="J207" s="46"/>
      <c r="K207" s="46"/>
      <c r="L207" s="46"/>
    </row>
    <row r="208" spans="1:12" ht="16.5" customHeight="1">
      <c r="A208" s="45"/>
      <c r="B208" s="82" t="s">
        <v>30</v>
      </c>
      <c r="C208" s="45"/>
      <c r="D208" s="76"/>
      <c r="E208" s="45">
        <v>4110</v>
      </c>
      <c r="F208" s="55">
        <f t="shared" si="11"/>
        <v>29900</v>
      </c>
      <c r="G208" s="46">
        <v>21200</v>
      </c>
      <c r="H208" s="46">
        <v>8700</v>
      </c>
      <c r="I208" s="46"/>
      <c r="J208" s="46"/>
      <c r="K208" s="46"/>
      <c r="L208" s="46"/>
    </row>
    <row r="209" spans="1:12" ht="16.5" customHeight="1">
      <c r="A209" s="45"/>
      <c r="B209" s="82" t="s">
        <v>31</v>
      </c>
      <c r="C209" s="45"/>
      <c r="D209" s="76"/>
      <c r="E209" s="45">
        <v>4120</v>
      </c>
      <c r="F209" s="55">
        <f t="shared" si="11"/>
        <v>3900</v>
      </c>
      <c r="G209" s="46">
        <v>2900</v>
      </c>
      <c r="H209" s="46">
        <v>1000</v>
      </c>
      <c r="I209" s="46"/>
      <c r="J209" s="46"/>
      <c r="K209" s="46"/>
      <c r="L209" s="46"/>
    </row>
    <row r="210" spans="1:12" ht="16.5" customHeight="1">
      <c r="A210" s="45"/>
      <c r="B210" s="82" t="s">
        <v>33</v>
      </c>
      <c r="C210" s="45"/>
      <c r="D210" s="76"/>
      <c r="E210" s="45">
        <v>4210</v>
      </c>
      <c r="F210" s="55">
        <f>SUM(G210:H210)</f>
        <v>3900</v>
      </c>
      <c r="G210" s="46">
        <v>2900</v>
      </c>
      <c r="H210" s="46">
        <v>1000</v>
      </c>
      <c r="I210" s="46"/>
      <c r="J210" s="46"/>
      <c r="K210" s="46"/>
      <c r="L210" s="46"/>
    </row>
    <row r="211" spans="1:12" ht="16.5" customHeight="1">
      <c r="A211" s="45"/>
      <c r="B211" s="82" t="s">
        <v>47</v>
      </c>
      <c r="C211" s="45"/>
      <c r="D211" s="76"/>
      <c r="E211" s="45">
        <v>4220</v>
      </c>
      <c r="F211" s="55">
        <f>SUM(G211:H211)</f>
        <v>182000</v>
      </c>
      <c r="G211" s="46">
        <v>144000</v>
      </c>
      <c r="H211" s="46">
        <v>38000</v>
      </c>
      <c r="I211" s="46"/>
      <c r="J211" s="46"/>
      <c r="K211" s="46"/>
      <c r="L211" s="46"/>
    </row>
    <row r="212" spans="1:12" ht="16.5" customHeight="1">
      <c r="A212" s="45"/>
      <c r="B212" s="82" t="s">
        <v>44</v>
      </c>
      <c r="C212" s="45"/>
      <c r="D212" s="76"/>
      <c r="E212" s="45">
        <v>4440</v>
      </c>
      <c r="F212" s="55">
        <f>SUM(G212:H212)</f>
        <v>8150</v>
      </c>
      <c r="G212" s="46">
        <v>5850</v>
      </c>
      <c r="H212" s="46">
        <v>2300</v>
      </c>
      <c r="I212" s="46"/>
      <c r="J212" s="46"/>
      <c r="K212" s="46"/>
      <c r="L212" s="46"/>
    </row>
    <row r="213" spans="1:12" ht="7.5" customHeight="1">
      <c r="A213" s="45"/>
      <c r="B213" s="87"/>
      <c r="C213" s="45"/>
      <c r="D213" s="78"/>
      <c r="E213" s="45"/>
      <c r="F213" s="55"/>
      <c r="G213" s="46"/>
      <c r="H213" s="46"/>
      <c r="I213" s="46"/>
      <c r="J213" s="46"/>
      <c r="K213" s="46"/>
      <c r="L213" s="46"/>
    </row>
    <row r="214" spans="1:12" ht="17.25" customHeight="1">
      <c r="A214" s="45">
        <v>9</v>
      </c>
      <c r="B214" s="50" t="s">
        <v>21</v>
      </c>
      <c r="C214" s="45"/>
      <c r="D214" s="45">
        <v>80195</v>
      </c>
      <c r="E214" s="45">
        <v>4440</v>
      </c>
      <c r="F214" s="55">
        <f>SUM(G214:L214)</f>
        <v>80250</v>
      </c>
      <c r="G214" s="46">
        <v>36150</v>
      </c>
      <c r="H214" s="46">
        <v>16800</v>
      </c>
      <c r="I214" s="46">
        <v>2200</v>
      </c>
      <c r="J214" s="46">
        <v>5200</v>
      </c>
      <c r="K214" s="46">
        <v>12600</v>
      </c>
      <c r="L214" s="46">
        <v>7300</v>
      </c>
    </row>
    <row r="215" spans="1:12" ht="8.25" customHeight="1">
      <c r="A215" s="92"/>
      <c r="B215" s="90"/>
      <c r="C215" s="92"/>
      <c r="D215" s="129"/>
      <c r="E215" s="92"/>
      <c r="F215" s="93"/>
      <c r="G215" s="146"/>
      <c r="H215" s="146"/>
      <c r="I215" s="146"/>
      <c r="J215" s="146"/>
      <c r="K215" s="94"/>
      <c r="L215" s="94"/>
    </row>
    <row r="216" spans="1:12" ht="6" customHeight="1">
      <c r="A216" s="76"/>
      <c r="B216" s="82"/>
      <c r="C216" s="76"/>
      <c r="D216" s="76"/>
      <c r="E216" s="76"/>
      <c r="F216" s="55"/>
      <c r="G216" s="89"/>
      <c r="H216" s="89"/>
      <c r="I216" s="89"/>
      <c r="J216" s="89"/>
      <c r="K216" s="89"/>
      <c r="L216" s="89"/>
    </row>
    <row r="217" spans="1:12" ht="6" customHeight="1">
      <c r="A217" s="76"/>
      <c r="B217" s="82"/>
      <c r="C217" s="76"/>
      <c r="D217" s="76"/>
      <c r="E217" s="76"/>
      <c r="F217" s="55"/>
      <c r="G217" s="89"/>
      <c r="H217" s="89"/>
      <c r="I217" s="89"/>
      <c r="J217" s="89"/>
      <c r="K217" s="89"/>
      <c r="L217" s="89"/>
    </row>
    <row r="218" spans="1:12" ht="2.25" customHeight="1">
      <c r="A218" s="76"/>
      <c r="B218" s="82"/>
      <c r="C218" s="76"/>
      <c r="D218" s="76"/>
      <c r="E218" s="76"/>
      <c r="F218" s="55"/>
      <c r="G218" s="89"/>
      <c r="H218" s="89"/>
      <c r="I218" s="89"/>
      <c r="J218" s="89"/>
      <c r="K218" s="89"/>
      <c r="L218" s="89"/>
    </row>
    <row r="219" spans="1:12" ht="10.5" customHeight="1" thickBot="1">
      <c r="A219" s="76"/>
      <c r="B219" s="82"/>
      <c r="C219" s="76"/>
      <c r="D219" s="76"/>
      <c r="E219" s="76"/>
      <c r="F219" s="55"/>
      <c r="G219" s="89"/>
      <c r="H219" s="89"/>
      <c r="I219" s="89"/>
      <c r="J219" s="89"/>
      <c r="K219" s="89"/>
      <c r="L219" s="89"/>
    </row>
    <row r="220" spans="1:12" ht="21" customHeight="1">
      <c r="A220" s="216" t="s">
        <v>2</v>
      </c>
      <c r="B220" s="218" t="s">
        <v>4</v>
      </c>
      <c r="C220" s="220" t="s">
        <v>3</v>
      </c>
      <c r="D220" s="221"/>
      <c r="E220" s="222"/>
      <c r="F220" s="218" t="s">
        <v>8</v>
      </c>
      <c r="G220" s="223" t="s">
        <v>9</v>
      </c>
      <c r="H220" s="212" t="s">
        <v>10</v>
      </c>
      <c r="I220" s="212" t="s">
        <v>11</v>
      </c>
      <c r="J220" s="212" t="s">
        <v>12</v>
      </c>
      <c r="K220" s="214" t="s">
        <v>13</v>
      </c>
      <c r="L220" s="212" t="s">
        <v>14</v>
      </c>
    </row>
    <row r="221" spans="1:12" ht="21.75" customHeight="1" thickBot="1">
      <c r="A221" s="217"/>
      <c r="B221" s="219"/>
      <c r="C221" s="22" t="s">
        <v>5</v>
      </c>
      <c r="D221" s="22" t="s">
        <v>6</v>
      </c>
      <c r="E221" s="38" t="s">
        <v>7</v>
      </c>
      <c r="F221" s="219"/>
      <c r="G221" s="224"/>
      <c r="H221" s="213"/>
      <c r="I221" s="213"/>
      <c r="J221" s="213"/>
      <c r="K221" s="215"/>
      <c r="L221" s="213"/>
    </row>
    <row r="222" spans="1:12" ht="18.75" customHeight="1" thickBot="1">
      <c r="A222" s="70">
        <v>1</v>
      </c>
      <c r="B222" s="71">
        <v>2</v>
      </c>
      <c r="C222" s="70">
        <v>3</v>
      </c>
      <c r="D222" s="70">
        <v>4</v>
      </c>
      <c r="E222" s="70">
        <v>5</v>
      </c>
      <c r="F222" s="70">
        <v>6</v>
      </c>
      <c r="G222" s="147">
        <v>7</v>
      </c>
      <c r="H222" s="72">
        <v>8</v>
      </c>
      <c r="I222" s="72">
        <v>9</v>
      </c>
      <c r="J222" s="70">
        <v>10</v>
      </c>
      <c r="K222" s="70">
        <v>11</v>
      </c>
      <c r="L222" s="70">
        <v>12</v>
      </c>
    </row>
    <row r="223" spans="1:12" ht="8.25" customHeight="1" thickTop="1">
      <c r="A223" s="188"/>
      <c r="B223" s="193"/>
      <c r="C223" s="188"/>
      <c r="D223" s="188"/>
      <c r="E223" s="188"/>
      <c r="F223" s="189"/>
      <c r="G223" s="190"/>
      <c r="H223" s="191"/>
      <c r="I223" s="191"/>
      <c r="J223" s="188"/>
      <c r="K223" s="188"/>
      <c r="L223" s="188"/>
    </row>
    <row r="224" spans="1:12" ht="16.5" customHeight="1">
      <c r="A224" s="45">
        <v>10</v>
      </c>
      <c r="B224" s="50" t="s">
        <v>27</v>
      </c>
      <c r="C224" s="45"/>
      <c r="D224" s="45">
        <v>80195</v>
      </c>
      <c r="E224" s="45"/>
      <c r="F224" s="84">
        <f>SUM(I224:J224)</f>
        <v>24000</v>
      </c>
      <c r="G224" s="46"/>
      <c r="H224" s="46"/>
      <c r="I224" s="51">
        <f>SUM(I225:I228)</f>
        <v>11000</v>
      </c>
      <c r="J224" s="51">
        <f>SUM(J225:J228)</f>
        <v>13000</v>
      </c>
      <c r="K224" s="46"/>
      <c r="L224" s="46"/>
    </row>
    <row r="225" spans="1:12" ht="16.5" customHeight="1">
      <c r="A225" s="45"/>
      <c r="B225" s="82" t="s">
        <v>33</v>
      </c>
      <c r="C225" s="45"/>
      <c r="D225" s="76"/>
      <c r="E225" s="45">
        <v>4210</v>
      </c>
      <c r="F225" s="55">
        <f>SUM(I225:J225)</f>
        <v>18400</v>
      </c>
      <c r="G225" s="46"/>
      <c r="H225" s="46"/>
      <c r="I225" s="46">
        <v>8000</v>
      </c>
      <c r="J225" s="46">
        <v>10400</v>
      </c>
      <c r="K225" s="46"/>
      <c r="L225" s="46"/>
    </row>
    <row r="226" spans="1:12" ht="17.25" customHeight="1">
      <c r="A226" s="45"/>
      <c r="B226" s="82" t="s">
        <v>36</v>
      </c>
      <c r="C226" s="45"/>
      <c r="D226" s="76"/>
      <c r="E226" s="45">
        <v>4260</v>
      </c>
      <c r="F226" s="55">
        <f>SUM(I226:J226)</f>
        <v>900</v>
      </c>
      <c r="G226" s="46"/>
      <c r="H226" s="46"/>
      <c r="I226" s="46">
        <v>600</v>
      </c>
      <c r="J226" s="46">
        <v>300</v>
      </c>
      <c r="K226" s="46"/>
      <c r="L226" s="46"/>
    </row>
    <row r="227" spans="1:12" ht="16.5" customHeight="1">
      <c r="A227" s="45"/>
      <c r="B227" s="82" t="s">
        <v>37</v>
      </c>
      <c r="C227" s="45"/>
      <c r="D227" s="76"/>
      <c r="E227" s="45">
        <v>4270</v>
      </c>
      <c r="F227" s="55">
        <f>SUM(I227:J227)</f>
        <v>1500</v>
      </c>
      <c r="G227" s="46"/>
      <c r="H227" s="46"/>
      <c r="I227" s="46">
        <v>500</v>
      </c>
      <c r="J227" s="46">
        <v>1000</v>
      </c>
      <c r="K227" s="46"/>
      <c r="L227" s="46"/>
    </row>
    <row r="228" spans="1:12" ht="16.5" customHeight="1">
      <c r="A228" s="45"/>
      <c r="B228" s="82" t="s">
        <v>39</v>
      </c>
      <c r="C228" s="45"/>
      <c r="D228" s="76"/>
      <c r="E228" s="45">
        <v>4300</v>
      </c>
      <c r="F228" s="55">
        <f>SUM(I228:J228)</f>
        <v>3200</v>
      </c>
      <c r="G228" s="46"/>
      <c r="H228" s="46"/>
      <c r="I228" s="46">
        <v>1900</v>
      </c>
      <c r="J228" s="46">
        <v>1300</v>
      </c>
      <c r="K228" s="46"/>
      <c r="L228" s="46"/>
    </row>
    <row r="229" spans="1:12" ht="8.25" customHeight="1">
      <c r="A229" s="188"/>
      <c r="B229" s="189"/>
      <c r="C229" s="188"/>
      <c r="D229" s="189"/>
      <c r="E229" s="188"/>
      <c r="F229" s="189"/>
      <c r="G229" s="210"/>
      <c r="H229" s="191"/>
      <c r="I229" s="191"/>
      <c r="J229" s="188"/>
      <c r="K229" s="188"/>
      <c r="L229" s="188"/>
    </row>
    <row r="230" spans="1:12" ht="17.25" customHeight="1">
      <c r="A230" s="45">
        <v>11</v>
      </c>
      <c r="B230" s="52" t="s">
        <v>53</v>
      </c>
      <c r="C230" s="45"/>
      <c r="D230" s="76">
        <v>80195</v>
      </c>
      <c r="E230" s="45"/>
      <c r="F230" s="84">
        <f>SUM(G230:L230)</f>
        <v>3600</v>
      </c>
      <c r="G230" s="51">
        <f>SUM(G232)</f>
        <v>450</v>
      </c>
      <c r="H230" s="51">
        <f>SUM(H232)</f>
        <v>450</v>
      </c>
      <c r="I230" s="51">
        <f>SUM(I232)</f>
        <v>450</v>
      </c>
      <c r="J230" s="51">
        <f>SUM(J232)</f>
        <v>900</v>
      </c>
      <c r="K230" s="51"/>
      <c r="L230" s="51">
        <f>SUM(L232)</f>
        <v>1350</v>
      </c>
    </row>
    <row r="231" spans="1:12" ht="17.25" customHeight="1">
      <c r="A231" s="45"/>
      <c r="B231" s="52" t="s">
        <v>54</v>
      </c>
      <c r="C231" s="45"/>
      <c r="D231" s="76"/>
      <c r="E231" s="45"/>
      <c r="F231" s="84"/>
      <c r="G231" s="51"/>
      <c r="H231" s="51"/>
      <c r="I231" s="51"/>
      <c r="J231" s="51"/>
      <c r="K231" s="51"/>
      <c r="L231" s="51"/>
    </row>
    <row r="232" spans="1:12" ht="17.25" customHeight="1">
      <c r="A232" s="45"/>
      <c r="B232" s="110" t="s">
        <v>49</v>
      </c>
      <c r="C232" s="45"/>
      <c r="D232" s="76"/>
      <c r="E232" s="45">
        <v>4170</v>
      </c>
      <c r="F232" s="55">
        <v>3600</v>
      </c>
      <c r="G232" s="46">
        <v>450</v>
      </c>
      <c r="H232" s="46">
        <v>450</v>
      </c>
      <c r="I232" s="46">
        <v>450</v>
      </c>
      <c r="J232" s="46">
        <v>900</v>
      </c>
      <c r="K232" s="46"/>
      <c r="L232" s="46">
        <v>1350</v>
      </c>
    </row>
    <row r="233" spans="1:12" ht="9" customHeight="1" thickBot="1">
      <c r="A233" s="184"/>
      <c r="B233" s="185"/>
      <c r="C233" s="184"/>
      <c r="D233" s="184"/>
      <c r="E233" s="184"/>
      <c r="F233" s="186"/>
      <c r="G233" s="208"/>
      <c r="H233" s="187"/>
      <c r="I233" s="209"/>
      <c r="J233" s="186"/>
      <c r="K233" s="186"/>
      <c r="L233" s="184"/>
    </row>
    <row r="234" spans="1:12" ht="27.75" customHeight="1" thickBot="1" thickTop="1">
      <c r="A234" s="103"/>
      <c r="B234" s="111" t="s">
        <v>1</v>
      </c>
      <c r="C234" s="103">
        <v>854</v>
      </c>
      <c r="D234" s="44"/>
      <c r="E234" s="44"/>
      <c r="F234" s="104">
        <f>F236+F248+F251</f>
        <v>424724.5</v>
      </c>
      <c r="G234" s="104">
        <f aca="true" t="shared" si="12" ref="G234:L234">G236+G248+G251</f>
        <v>133488</v>
      </c>
      <c r="H234" s="104">
        <f t="shared" si="12"/>
        <v>166722</v>
      </c>
      <c r="I234" s="104">
        <f t="shared" si="12"/>
        <v>4225</v>
      </c>
      <c r="J234" s="104">
        <f t="shared" si="12"/>
        <v>2000</v>
      </c>
      <c r="K234" s="104">
        <f t="shared" si="12"/>
        <v>0</v>
      </c>
      <c r="L234" s="48">
        <f t="shared" si="12"/>
        <v>118289.5</v>
      </c>
    </row>
    <row r="235" spans="1:12" ht="6.75" customHeight="1" thickTop="1">
      <c r="A235" s="105"/>
      <c r="B235" s="107"/>
      <c r="C235" s="105"/>
      <c r="D235" s="9"/>
      <c r="E235" s="9"/>
      <c r="F235" s="62"/>
      <c r="G235" s="108"/>
      <c r="H235" s="108"/>
      <c r="I235" s="108"/>
      <c r="J235" s="108"/>
      <c r="K235" s="108"/>
      <c r="L235" s="109"/>
    </row>
    <row r="236" spans="1:12" ht="16.5" customHeight="1">
      <c r="A236" s="69">
        <v>1</v>
      </c>
      <c r="B236" s="86" t="s">
        <v>22</v>
      </c>
      <c r="C236" s="105"/>
      <c r="D236" s="69">
        <v>85401</v>
      </c>
      <c r="E236" s="69"/>
      <c r="F236" s="84">
        <f>SUM(G236:L236)</f>
        <v>374514</v>
      </c>
      <c r="G236" s="51">
        <f>SUM(G237:G245)</f>
        <v>110531</v>
      </c>
      <c r="H236" s="51">
        <f>SUM(H237:H245)</f>
        <v>145997</v>
      </c>
      <c r="I236" s="51"/>
      <c r="J236" s="51"/>
      <c r="K236" s="51"/>
      <c r="L236" s="51">
        <f>SUM(L237:L245)</f>
        <v>117986</v>
      </c>
    </row>
    <row r="237" spans="1:12" ht="16.5" customHeight="1">
      <c r="A237" s="69"/>
      <c r="B237" s="82" t="s">
        <v>55</v>
      </c>
      <c r="C237" s="45"/>
      <c r="D237" s="76"/>
      <c r="E237" s="45">
        <v>3020</v>
      </c>
      <c r="F237" s="55">
        <f>SUM(G237:L237)</f>
        <v>23700</v>
      </c>
      <c r="G237" s="46">
        <v>7500</v>
      </c>
      <c r="H237" s="46">
        <v>8700</v>
      </c>
      <c r="I237" s="46"/>
      <c r="J237" s="46"/>
      <c r="K237" s="46"/>
      <c r="L237" s="46">
        <v>7500</v>
      </c>
    </row>
    <row r="238" spans="1:12" ht="16.5" customHeight="1">
      <c r="A238" s="69"/>
      <c r="B238" s="82" t="s">
        <v>28</v>
      </c>
      <c r="C238" s="45"/>
      <c r="D238" s="76"/>
      <c r="E238" s="45">
        <v>4010</v>
      </c>
      <c r="F238" s="55">
        <f aca="true" t="shared" si="13" ref="F238:F245">SUM(G238:L238)</f>
        <v>253109</v>
      </c>
      <c r="G238" s="46">
        <v>73603</v>
      </c>
      <c r="H238" s="46">
        <v>104866</v>
      </c>
      <c r="I238" s="46"/>
      <c r="J238" s="46"/>
      <c r="K238" s="46"/>
      <c r="L238" s="46">
        <v>74640</v>
      </c>
    </row>
    <row r="239" spans="1:12" ht="16.5" customHeight="1">
      <c r="A239" s="69"/>
      <c r="B239" s="82" t="s">
        <v>29</v>
      </c>
      <c r="C239" s="45"/>
      <c r="D239" s="76"/>
      <c r="E239" s="45">
        <v>4040</v>
      </c>
      <c r="F239" s="55">
        <f t="shared" si="13"/>
        <v>17263</v>
      </c>
      <c r="G239" s="46">
        <v>6485</v>
      </c>
      <c r="H239" s="46">
        <v>4487</v>
      </c>
      <c r="I239" s="46"/>
      <c r="J239" s="46"/>
      <c r="K239" s="46"/>
      <c r="L239" s="46">
        <v>6291</v>
      </c>
    </row>
    <row r="240" spans="1:12" ht="16.5" customHeight="1">
      <c r="A240" s="69"/>
      <c r="B240" s="82" t="s">
        <v>30</v>
      </c>
      <c r="C240" s="45"/>
      <c r="D240" s="76"/>
      <c r="E240" s="45">
        <v>4110</v>
      </c>
      <c r="F240" s="55">
        <f t="shared" si="13"/>
        <v>48135</v>
      </c>
      <c r="G240" s="46">
        <v>14762</v>
      </c>
      <c r="H240" s="46">
        <v>18288</v>
      </c>
      <c r="I240" s="46"/>
      <c r="J240" s="46"/>
      <c r="K240" s="46"/>
      <c r="L240" s="46">
        <v>15085</v>
      </c>
    </row>
    <row r="241" spans="1:12" ht="16.5" customHeight="1">
      <c r="A241" s="69"/>
      <c r="B241" s="82" t="s">
        <v>31</v>
      </c>
      <c r="C241" s="45"/>
      <c r="D241" s="76"/>
      <c r="E241" s="45">
        <v>4120</v>
      </c>
      <c r="F241" s="55">
        <f t="shared" si="13"/>
        <v>6407</v>
      </c>
      <c r="G241" s="46">
        <v>1581</v>
      </c>
      <c r="H241" s="46">
        <v>2656</v>
      </c>
      <c r="I241" s="46"/>
      <c r="J241" s="46"/>
      <c r="K241" s="46"/>
      <c r="L241" s="46">
        <v>2170</v>
      </c>
    </row>
    <row r="242" spans="1:12" ht="16.5" customHeight="1">
      <c r="A242" s="69"/>
      <c r="B242" s="82" t="s">
        <v>33</v>
      </c>
      <c r="C242" s="45"/>
      <c r="D242" s="76"/>
      <c r="E242" s="45">
        <v>4210</v>
      </c>
      <c r="F242" s="55">
        <f t="shared" si="13"/>
        <v>4000</v>
      </c>
      <c r="G242" s="46"/>
      <c r="H242" s="46"/>
      <c r="I242" s="46"/>
      <c r="J242" s="46"/>
      <c r="K242" s="46"/>
      <c r="L242" s="46">
        <v>4000</v>
      </c>
    </row>
    <row r="243" spans="1:12" ht="16.5" customHeight="1">
      <c r="A243" s="69"/>
      <c r="B243" s="82" t="s">
        <v>34</v>
      </c>
      <c r="C243" s="45"/>
      <c r="D243" s="76"/>
      <c r="E243" s="45"/>
      <c r="F243" s="55"/>
      <c r="G243" s="46"/>
      <c r="H243" s="46"/>
      <c r="I243" s="46"/>
      <c r="J243" s="46"/>
      <c r="K243" s="46"/>
      <c r="L243" s="46"/>
    </row>
    <row r="244" spans="1:12" ht="16.5" customHeight="1">
      <c r="A244" s="69"/>
      <c r="B244" s="82" t="s">
        <v>35</v>
      </c>
      <c r="C244" s="45"/>
      <c r="D244" s="76"/>
      <c r="E244" s="45">
        <v>4240</v>
      </c>
      <c r="F244" s="55">
        <f t="shared" si="13"/>
        <v>5800</v>
      </c>
      <c r="G244" s="46">
        <v>1500</v>
      </c>
      <c r="H244" s="46">
        <v>1000</v>
      </c>
      <c r="I244" s="46"/>
      <c r="J244" s="46"/>
      <c r="K244" s="46"/>
      <c r="L244" s="46">
        <v>3300</v>
      </c>
    </row>
    <row r="245" spans="1:12" ht="16.5" customHeight="1">
      <c r="A245" s="106"/>
      <c r="B245" s="82" t="s">
        <v>44</v>
      </c>
      <c r="C245" s="45"/>
      <c r="D245" s="76"/>
      <c r="E245" s="45">
        <v>4440</v>
      </c>
      <c r="F245" s="55">
        <f t="shared" si="13"/>
        <v>16100</v>
      </c>
      <c r="G245" s="46">
        <v>5100</v>
      </c>
      <c r="H245" s="46">
        <v>6000</v>
      </c>
      <c r="I245" s="46"/>
      <c r="J245" s="46"/>
      <c r="K245" s="46"/>
      <c r="L245" s="46">
        <v>5000</v>
      </c>
    </row>
    <row r="246" spans="1:12" ht="8.25" customHeight="1">
      <c r="A246" s="9"/>
      <c r="B246" s="39"/>
      <c r="C246" s="9"/>
      <c r="D246" s="9"/>
      <c r="E246" s="10"/>
      <c r="F246" s="40"/>
      <c r="G246" s="41"/>
      <c r="H246" s="42"/>
      <c r="I246" s="42"/>
      <c r="J246" s="42"/>
      <c r="K246" s="43"/>
      <c r="L246" s="42"/>
    </row>
    <row r="247" spans="1:12" ht="16.5" customHeight="1">
      <c r="A247" s="45">
        <v>2</v>
      </c>
      <c r="B247" s="113" t="s">
        <v>23</v>
      </c>
      <c r="C247" s="45"/>
      <c r="D247" s="112"/>
      <c r="E247" s="69"/>
      <c r="F247" s="55"/>
      <c r="G247" s="46"/>
      <c r="H247" s="46"/>
      <c r="I247" s="46"/>
      <c r="J247" s="46"/>
      <c r="K247" s="46"/>
      <c r="L247" s="46"/>
    </row>
    <row r="248" spans="1:12" ht="16.5" customHeight="1">
      <c r="A248" s="45"/>
      <c r="B248" s="50" t="s">
        <v>24</v>
      </c>
      <c r="C248" s="45"/>
      <c r="D248" s="112">
        <v>85412</v>
      </c>
      <c r="E248" s="45"/>
      <c r="F248" s="51">
        <f>SUM(F249)</f>
        <v>30800</v>
      </c>
      <c r="G248" s="51">
        <f>SUM(G249)</f>
        <v>14200</v>
      </c>
      <c r="H248" s="51">
        <f>SUM(H249)</f>
        <v>16600</v>
      </c>
      <c r="I248" s="51"/>
      <c r="J248" s="51"/>
      <c r="K248" s="51"/>
      <c r="L248" s="51">
        <f>SUM(L249)</f>
        <v>0</v>
      </c>
    </row>
    <row r="249" spans="1:12" ht="16.5" customHeight="1">
      <c r="A249" s="45"/>
      <c r="B249" s="114" t="s">
        <v>39</v>
      </c>
      <c r="C249" s="45"/>
      <c r="D249" s="80"/>
      <c r="E249" s="45">
        <v>4300</v>
      </c>
      <c r="F249" s="55">
        <v>30800</v>
      </c>
      <c r="G249" s="46">
        <v>14200</v>
      </c>
      <c r="H249" s="46">
        <v>16600</v>
      </c>
      <c r="I249" s="46"/>
      <c r="J249" s="46"/>
      <c r="K249" s="46"/>
      <c r="L249" s="46"/>
    </row>
    <row r="250" spans="1:12" ht="7.5" customHeight="1">
      <c r="A250" s="45"/>
      <c r="B250" s="86"/>
      <c r="C250" s="45"/>
      <c r="D250" s="80"/>
      <c r="E250" s="45"/>
      <c r="F250" s="55"/>
      <c r="G250" s="46"/>
      <c r="H250" s="46"/>
      <c r="I250" s="46"/>
      <c r="J250" s="46"/>
      <c r="K250" s="152"/>
      <c r="L250" s="46"/>
    </row>
    <row r="251" spans="1:12" ht="16.5" customHeight="1">
      <c r="A251" s="45" t="s">
        <v>84</v>
      </c>
      <c r="B251" s="86" t="s">
        <v>85</v>
      </c>
      <c r="C251" s="45"/>
      <c r="D251" s="80">
        <v>85415</v>
      </c>
      <c r="E251" s="45"/>
      <c r="F251" s="84">
        <v>19410.5</v>
      </c>
      <c r="G251" s="51">
        <v>8757</v>
      </c>
      <c r="H251" s="51">
        <v>4125</v>
      </c>
      <c r="I251" s="51">
        <v>4225</v>
      </c>
      <c r="J251" s="51">
        <v>2000</v>
      </c>
      <c r="K251" s="152"/>
      <c r="L251" s="51">
        <v>303.5</v>
      </c>
    </row>
    <row r="252" spans="1:12" ht="16.5" customHeight="1">
      <c r="A252" s="45"/>
      <c r="B252" s="86" t="s">
        <v>86</v>
      </c>
      <c r="C252" s="45"/>
      <c r="D252" s="80"/>
      <c r="E252" s="45">
        <v>3260</v>
      </c>
      <c r="F252" s="55">
        <v>19410.5</v>
      </c>
      <c r="G252" s="46">
        <v>8757</v>
      </c>
      <c r="H252" s="46">
        <v>4125</v>
      </c>
      <c r="I252" s="46">
        <v>4225</v>
      </c>
      <c r="J252" s="46">
        <v>2000</v>
      </c>
      <c r="K252" s="152"/>
      <c r="L252" s="46">
        <v>303.5</v>
      </c>
    </row>
    <row r="253" spans="1:12" ht="7.5" customHeight="1" thickBot="1">
      <c r="A253" s="45"/>
      <c r="B253" s="86"/>
      <c r="C253" s="45"/>
      <c r="D253" s="80"/>
      <c r="E253" s="45"/>
      <c r="F253" s="55"/>
      <c r="G253" s="46"/>
      <c r="H253" s="46"/>
      <c r="I253" s="46"/>
      <c r="J253" s="46"/>
      <c r="K253" s="152"/>
      <c r="L253" s="46"/>
    </row>
    <row r="254" spans="1:12" ht="27" customHeight="1" thickBot="1" thickTop="1">
      <c r="A254" s="153"/>
      <c r="B254" s="154" t="s">
        <v>87</v>
      </c>
      <c r="C254" s="155">
        <v>926</v>
      </c>
      <c r="D254" s="156"/>
      <c r="E254" s="156"/>
      <c r="F254" s="157">
        <f>SUM(F257:F264)</f>
        <v>53000</v>
      </c>
      <c r="G254" s="158">
        <f>SUM(G258)</f>
        <v>0</v>
      </c>
      <c r="H254" s="158">
        <f>SUM(H258)</f>
        <v>0</v>
      </c>
      <c r="I254" s="158">
        <f>SUM(I258)</f>
        <v>0</v>
      </c>
      <c r="J254" s="158">
        <f>SUM(J258)</f>
        <v>0</v>
      </c>
      <c r="K254" s="158">
        <f>SUM(K258)</f>
        <v>0</v>
      </c>
      <c r="L254" s="159">
        <f>SUM(L257:L264)</f>
        <v>53000</v>
      </c>
    </row>
    <row r="255" spans="1:12" ht="14.25" customHeight="1" thickTop="1">
      <c r="A255" s="160"/>
      <c r="B255" s="161"/>
      <c r="C255" s="105"/>
      <c r="D255" s="76"/>
      <c r="E255" s="45"/>
      <c r="F255" s="62"/>
      <c r="G255" s="66"/>
      <c r="H255" s="66"/>
      <c r="I255" s="66"/>
      <c r="J255" s="66"/>
      <c r="K255" s="66"/>
      <c r="L255" s="145"/>
    </row>
    <row r="256" spans="1:12" s="163" customFormat="1" ht="18" customHeight="1">
      <c r="A256" s="162">
        <v>1</v>
      </c>
      <c r="B256" s="165" t="s">
        <v>88</v>
      </c>
      <c r="C256" s="69"/>
      <c r="D256" s="76">
        <v>92601</v>
      </c>
      <c r="E256" s="45"/>
      <c r="F256" s="117">
        <f>SUM(F257:F264)</f>
        <v>53000</v>
      </c>
      <c r="G256" s="77"/>
      <c r="H256" s="77"/>
      <c r="I256" s="77"/>
      <c r="J256" s="77"/>
      <c r="K256" s="77"/>
      <c r="L256" s="164">
        <f>SUM(L257:L264)</f>
        <v>53000</v>
      </c>
    </row>
    <row r="257" spans="1:12" ht="16.5" customHeight="1">
      <c r="A257" s="69"/>
      <c r="B257" s="82" t="s">
        <v>28</v>
      </c>
      <c r="C257" s="53"/>
      <c r="D257" s="54"/>
      <c r="E257" s="45">
        <v>4010</v>
      </c>
      <c r="F257" s="55">
        <f>SUM(L257)</f>
        <v>4800</v>
      </c>
      <c r="G257" s="46"/>
      <c r="H257" s="46"/>
      <c r="I257" s="46"/>
      <c r="J257" s="46"/>
      <c r="K257" s="46"/>
      <c r="L257" s="46">
        <v>4800</v>
      </c>
    </row>
    <row r="258" spans="1:12" ht="16.5" customHeight="1">
      <c r="A258" s="69"/>
      <c r="B258" s="82" t="s">
        <v>30</v>
      </c>
      <c r="C258" s="53"/>
      <c r="D258" s="54"/>
      <c r="E258" s="45">
        <v>4110</v>
      </c>
      <c r="F258" s="55">
        <f aca="true" t="shared" si="14" ref="F258:F264">SUM(L258)</f>
        <v>2700</v>
      </c>
      <c r="G258" s="46"/>
      <c r="H258" s="46"/>
      <c r="I258" s="46"/>
      <c r="J258" s="46"/>
      <c r="K258" s="46"/>
      <c r="L258" s="46">
        <v>2700</v>
      </c>
    </row>
    <row r="259" spans="1:12" ht="16.5" customHeight="1">
      <c r="A259" s="69"/>
      <c r="B259" s="82" t="s">
        <v>31</v>
      </c>
      <c r="C259" s="53"/>
      <c r="D259" s="54"/>
      <c r="E259" s="45">
        <v>4120</v>
      </c>
      <c r="F259" s="55">
        <f t="shared" si="14"/>
        <v>400</v>
      </c>
      <c r="G259" s="46"/>
      <c r="H259" s="46"/>
      <c r="I259" s="46"/>
      <c r="J259" s="46"/>
      <c r="K259" s="46"/>
      <c r="L259" s="46">
        <v>400</v>
      </c>
    </row>
    <row r="260" spans="1:12" ht="16.5" customHeight="1">
      <c r="A260" s="69"/>
      <c r="B260" s="82" t="s">
        <v>49</v>
      </c>
      <c r="C260" s="53"/>
      <c r="D260" s="54"/>
      <c r="E260" s="45">
        <v>4170</v>
      </c>
      <c r="F260" s="55">
        <f t="shared" si="14"/>
        <v>19800</v>
      </c>
      <c r="G260" s="46"/>
      <c r="H260" s="46"/>
      <c r="I260" s="46"/>
      <c r="J260" s="46"/>
      <c r="K260" s="46"/>
      <c r="L260" s="46">
        <v>19800</v>
      </c>
    </row>
    <row r="261" spans="1:12" ht="16.5" customHeight="1">
      <c r="A261" s="69"/>
      <c r="B261" s="82" t="s">
        <v>33</v>
      </c>
      <c r="C261" s="53"/>
      <c r="D261" s="54"/>
      <c r="E261" s="45">
        <v>4210</v>
      </c>
      <c r="F261" s="55">
        <f t="shared" si="14"/>
        <v>8700</v>
      </c>
      <c r="G261" s="46"/>
      <c r="H261" s="46"/>
      <c r="I261" s="46"/>
      <c r="J261" s="46"/>
      <c r="K261" s="46"/>
      <c r="L261" s="46">
        <v>8700</v>
      </c>
    </row>
    <row r="262" spans="1:12" ht="16.5" customHeight="1">
      <c r="A262" s="69"/>
      <c r="B262" s="82" t="s">
        <v>36</v>
      </c>
      <c r="C262" s="53"/>
      <c r="D262" s="54"/>
      <c r="E262" s="45">
        <v>4260</v>
      </c>
      <c r="F262" s="55">
        <f t="shared" si="14"/>
        <v>8000</v>
      </c>
      <c r="G262" s="46"/>
      <c r="H262" s="46"/>
      <c r="I262" s="46"/>
      <c r="J262" s="46"/>
      <c r="K262" s="46"/>
      <c r="L262" s="46">
        <v>8000</v>
      </c>
    </row>
    <row r="263" spans="1:12" ht="16.5" customHeight="1">
      <c r="A263" s="69"/>
      <c r="B263" s="114" t="s">
        <v>39</v>
      </c>
      <c r="C263" s="53"/>
      <c r="D263" s="54"/>
      <c r="E263" s="45">
        <v>4300</v>
      </c>
      <c r="F263" s="55">
        <f t="shared" si="14"/>
        <v>8000</v>
      </c>
      <c r="G263" s="46"/>
      <c r="H263" s="46"/>
      <c r="I263" s="46"/>
      <c r="J263" s="46"/>
      <c r="K263" s="46"/>
      <c r="L263" s="46">
        <v>8000</v>
      </c>
    </row>
    <row r="264" spans="1:14" ht="16.5" customHeight="1">
      <c r="A264" s="106"/>
      <c r="B264" s="82" t="s">
        <v>43</v>
      </c>
      <c r="C264" s="53"/>
      <c r="D264" s="54"/>
      <c r="E264" s="45">
        <v>4430</v>
      </c>
      <c r="F264" s="55">
        <f t="shared" si="14"/>
        <v>600</v>
      </c>
      <c r="G264" s="46"/>
      <c r="H264" s="46"/>
      <c r="I264" s="46"/>
      <c r="J264" s="46"/>
      <c r="K264" s="46"/>
      <c r="L264" s="46">
        <v>600</v>
      </c>
      <c r="M264" s="1"/>
      <c r="N264" s="1"/>
    </row>
    <row r="265" spans="1:12" ht="9" customHeight="1" thickBot="1">
      <c r="A265" s="178"/>
      <c r="B265" s="166"/>
      <c r="C265" s="148"/>
      <c r="D265" s="149"/>
      <c r="E265" s="148"/>
      <c r="F265" s="143"/>
      <c r="G265" s="144"/>
      <c r="H265" s="144"/>
      <c r="I265" s="144"/>
      <c r="J265" s="144"/>
      <c r="K265" s="144"/>
      <c r="L265" s="144"/>
    </row>
    <row r="266" spans="1:12" ht="26.25" customHeight="1" thickBot="1" thickTop="1">
      <c r="A266" s="178"/>
      <c r="B266" s="179" t="s">
        <v>52</v>
      </c>
      <c r="C266" s="150"/>
      <c r="D266" s="150"/>
      <c r="E266" s="150"/>
      <c r="F266" s="151">
        <f>SUM(F254+F234+F9)</f>
        <v>9204272.5</v>
      </c>
      <c r="G266" s="151">
        <f>SUM(G234+G9)</f>
        <v>2670685</v>
      </c>
      <c r="H266" s="151">
        <f>SUM(H234+H9)</f>
        <v>1524531</v>
      </c>
      <c r="I266" s="151">
        <f>SUM(I234+I9)</f>
        <v>949289</v>
      </c>
      <c r="J266" s="151">
        <f>SUM(J234+J9)</f>
        <v>807220</v>
      </c>
      <c r="K266" s="151">
        <f>SUM(K234+K9)</f>
        <v>846650</v>
      </c>
      <c r="L266" s="151">
        <f>SUM(L234+L9+L254)</f>
        <v>2405897.5</v>
      </c>
    </row>
    <row r="267" ht="27.75" customHeight="1" thickTop="1"/>
  </sheetData>
  <sheetProtection/>
  <mergeCells count="51">
    <mergeCell ref="B54:B55"/>
    <mergeCell ref="C54:E54"/>
    <mergeCell ref="F54:F55"/>
    <mergeCell ref="G54:G55"/>
    <mergeCell ref="H54:H55"/>
    <mergeCell ref="I54:I55"/>
    <mergeCell ref="J54:J55"/>
    <mergeCell ref="K54:K55"/>
    <mergeCell ref="I6:I7"/>
    <mergeCell ref="H6:H7"/>
    <mergeCell ref="A110:A111"/>
    <mergeCell ref="B110:B111"/>
    <mergeCell ref="C110:E110"/>
    <mergeCell ref="F110:F111"/>
    <mergeCell ref="G110:G111"/>
    <mergeCell ref="H110:H111"/>
    <mergeCell ref="I110:I111"/>
    <mergeCell ref="A54:A55"/>
    <mergeCell ref="A2:H3"/>
    <mergeCell ref="F6:F7"/>
    <mergeCell ref="G6:G7"/>
    <mergeCell ref="B6:B7"/>
    <mergeCell ref="A6:A7"/>
    <mergeCell ref="C6:E6"/>
    <mergeCell ref="K6:K7"/>
    <mergeCell ref="L6:L7"/>
    <mergeCell ref="J110:J111"/>
    <mergeCell ref="K110:K111"/>
    <mergeCell ref="L110:L111"/>
    <mergeCell ref="J6:J7"/>
    <mergeCell ref="L54:L55"/>
    <mergeCell ref="A165:A166"/>
    <mergeCell ref="B165:B166"/>
    <mergeCell ref="C165:E165"/>
    <mergeCell ref="F165:F166"/>
    <mergeCell ref="G220:G221"/>
    <mergeCell ref="H220:H221"/>
    <mergeCell ref="G165:G166"/>
    <mergeCell ref="H165:H166"/>
    <mergeCell ref="A220:A221"/>
    <mergeCell ref="B220:B221"/>
    <mergeCell ref="C220:E220"/>
    <mergeCell ref="F220:F221"/>
    <mergeCell ref="I220:I221"/>
    <mergeCell ref="J220:J221"/>
    <mergeCell ref="K165:K166"/>
    <mergeCell ref="L165:L166"/>
    <mergeCell ref="K220:K221"/>
    <mergeCell ref="L220:L221"/>
    <mergeCell ref="I165:I166"/>
    <mergeCell ref="J165:J166"/>
  </mergeCells>
  <printOptions horizontalCentered="1"/>
  <pageMargins left="0.2755905511811024" right="0.2755905511811024" top="0.2755905511811024" bottom="0.2755905511811024" header="0.15748031496062992" footer="0.15748031496062992"/>
  <pageSetup firstPageNumber="1" useFirstPageNumber="1" horizontalDpi="600" verticalDpi="600" orientation="landscape" paperSize="9" scale="69" r:id="rId1"/>
  <headerFooter alignWithMargins="0">
    <oddFooter>&amp;CStrona &amp;P z &amp;N</oddFooter>
  </headerFooter>
  <rowBreaks count="4" manualBreakCount="4">
    <brk id="52" max="11" man="1"/>
    <brk id="108" max="11" man="1"/>
    <brk id="163" max="11" man="1"/>
    <brk id="2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Midera Izabela</cp:lastModifiedBy>
  <cp:lastPrinted>2013-12-05T08:28:39Z</cp:lastPrinted>
  <dcterms:created xsi:type="dcterms:W3CDTF">2005-04-11T11:31:23Z</dcterms:created>
  <dcterms:modified xsi:type="dcterms:W3CDTF">2013-12-05T08:30:08Z</dcterms:modified>
  <cp:category/>
  <cp:version/>
  <cp:contentType/>
  <cp:contentStatus/>
</cp:coreProperties>
</file>